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226" yWindow="75" windowWidth="18990" windowHeight="12390" tabRatio="716" activeTab="0"/>
  </bookViews>
  <sheets>
    <sheet name="tävling, långlopp" sheetId="1" r:id="rId1"/>
    <sheet name="tävling, orientering" sheetId="2" r:id="rId2"/>
    <sheet name="träningsdagbok jan" sheetId="3" r:id="rId3"/>
    <sheet name="träningsdagbok feb" sheetId="4" r:id="rId4"/>
    <sheet name="träningsdagbok mar" sheetId="5" r:id="rId5"/>
    <sheet name="träningsdagbok apr" sheetId="6" r:id="rId6"/>
    <sheet name="träningsdagbok maj" sheetId="7" r:id="rId7"/>
    <sheet name="träningsdagbok juni" sheetId="8" r:id="rId8"/>
    <sheet name="träningsdagbok juli" sheetId="9" r:id="rId9"/>
    <sheet name="träningsdagbok augusti" sheetId="10" r:id="rId10"/>
    <sheet name="träningsdagbok september" sheetId="11" r:id="rId11"/>
    <sheet name="träningsdagbok oktober" sheetId="12" r:id="rId12"/>
    <sheet name="träningsdagbok november" sheetId="13" r:id="rId13"/>
    <sheet name="träningsdagbok december" sheetId="14" r:id="rId14"/>
    <sheet name="träningsdagbok 2002" sheetId="15" r:id="rId15"/>
  </sheets>
  <definedNames/>
  <calcPr fullCalcOnLoad="1"/>
</workbook>
</file>

<file path=xl/comments10.xml><?xml version="1.0" encoding="utf-8"?>
<comments xmlns="http://schemas.openxmlformats.org/spreadsheetml/2006/main">
  <authors>
    <author>bosse engborg</author>
  </authors>
  <commentList>
    <comment ref="C4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var, hur, intervaller kanske?
</t>
        </r>
      </text>
    </comment>
    <comment ref="A4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yyyy-mm-dd
</t>
        </r>
      </text>
    </comment>
    <comment ref="D4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hh:mm</t>
        </r>
      </text>
    </comment>
    <comment ref="E4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antal km
</t>
        </r>
      </text>
    </comment>
    <comment ref="A37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yyyy-mm-dd
</t>
        </r>
      </text>
    </comment>
    <comment ref="C37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var, hur, intervaller kanske?
</t>
        </r>
      </text>
    </comment>
    <comment ref="D37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hh:mm</t>
        </r>
      </text>
    </comment>
    <comment ref="E37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antal km
</t>
        </r>
      </text>
    </comment>
  </commentList>
</comments>
</file>

<file path=xl/comments11.xml><?xml version="1.0" encoding="utf-8"?>
<comments xmlns="http://schemas.openxmlformats.org/spreadsheetml/2006/main">
  <authors>
    <author>bosse engborg</author>
  </authors>
  <commentList>
    <comment ref="C4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var, hur, intervaller kanske?
</t>
        </r>
      </text>
    </comment>
    <comment ref="A4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yyyy-mm-dd
</t>
        </r>
      </text>
    </comment>
    <comment ref="D4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hh:mm</t>
        </r>
      </text>
    </comment>
    <comment ref="E4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antal km
</t>
        </r>
      </text>
    </comment>
    <comment ref="A37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yyyy-mm-dd
</t>
        </r>
      </text>
    </comment>
    <comment ref="C37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var, hur, intervaller kanske?
</t>
        </r>
      </text>
    </comment>
    <comment ref="D37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hh:mm</t>
        </r>
      </text>
    </comment>
    <comment ref="E37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antal km
</t>
        </r>
      </text>
    </comment>
  </commentList>
</comments>
</file>

<file path=xl/comments12.xml><?xml version="1.0" encoding="utf-8"?>
<comments xmlns="http://schemas.openxmlformats.org/spreadsheetml/2006/main">
  <authors>
    <author>bosse engborg</author>
  </authors>
  <commentList>
    <comment ref="C4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var, hur, intervaller kanske?
</t>
        </r>
      </text>
    </comment>
    <comment ref="A4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yyyy-mm-dd
</t>
        </r>
      </text>
    </comment>
    <comment ref="D4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hh:mm</t>
        </r>
      </text>
    </comment>
    <comment ref="E4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antal km
</t>
        </r>
      </text>
    </comment>
    <comment ref="A37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yyyy-mm-dd
</t>
        </r>
      </text>
    </comment>
    <comment ref="C37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var, hur, intervaller kanske?
</t>
        </r>
      </text>
    </comment>
    <comment ref="D37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hh:mm</t>
        </r>
      </text>
    </comment>
    <comment ref="E37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antal km
</t>
        </r>
      </text>
    </comment>
  </commentList>
</comments>
</file>

<file path=xl/comments13.xml><?xml version="1.0" encoding="utf-8"?>
<comments xmlns="http://schemas.openxmlformats.org/spreadsheetml/2006/main">
  <authors>
    <author>bosse engborg</author>
  </authors>
  <commentList>
    <comment ref="C4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var, hur, intervaller kanske?
</t>
        </r>
      </text>
    </comment>
    <comment ref="A4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yyyy-mm-dd
</t>
        </r>
      </text>
    </comment>
    <comment ref="D4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hh:mm</t>
        </r>
      </text>
    </comment>
    <comment ref="E4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antal km
</t>
        </r>
      </text>
    </comment>
    <comment ref="A37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yyyy-mm-dd
</t>
        </r>
      </text>
    </comment>
    <comment ref="C37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var, hur, intervaller kanske?
</t>
        </r>
      </text>
    </comment>
    <comment ref="D37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hh:mm</t>
        </r>
      </text>
    </comment>
    <comment ref="E37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antal km
</t>
        </r>
      </text>
    </comment>
  </commentList>
</comments>
</file>

<file path=xl/comments14.xml><?xml version="1.0" encoding="utf-8"?>
<comments xmlns="http://schemas.openxmlformats.org/spreadsheetml/2006/main">
  <authors>
    <author>bosse engborg</author>
  </authors>
  <commentList>
    <comment ref="C4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var, hur, intervaller kanske?
</t>
        </r>
      </text>
    </comment>
    <comment ref="A4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yyyy-mm-dd
</t>
        </r>
      </text>
    </comment>
    <comment ref="D4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hh:mm</t>
        </r>
      </text>
    </comment>
    <comment ref="E4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antal km
</t>
        </r>
      </text>
    </comment>
    <comment ref="A37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yyyy-mm-dd
</t>
        </r>
      </text>
    </comment>
    <comment ref="C37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var, hur, intervaller kanske?
</t>
        </r>
      </text>
    </comment>
    <comment ref="D37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hh:mm</t>
        </r>
      </text>
    </comment>
    <comment ref="E37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antal km
</t>
        </r>
      </text>
    </comment>
  </commentList>
</comments>
</file>

<file path=xl/comments15.xml><?xml version="1.0" encoding="utf-8"?>
<comments xmlns="http://schemas.openxmlformats.org/spreadsheetml/2006/main">
  <authors>
    <author>bosse engborg</author>
  </authors>
  <commentList>
    <comment ref="C4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var, hur, intervaller kanske?
</t>
        </r>
      </text>
    </comment>
    <comment ref="A4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yyyy-mm-dd
</t>
        </r>
      </text>
    </comment>
    <comment ref="D4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hh:mm</t>
        </r>
      </text>
    </comment>
    <comment ref="E4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antal km
</t>
        </r>
      </text>
    </comment>
    <comment ref="A37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yyyy-mm-dd
</t>
        </r>
      </text>
    </comment>
    <comment ref="C37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var, hur, intervaller kanske?
</t>
        </r>
      </text>
    </comment>
    <comment ref="D37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hh:mm</t>
        </r>
      </text>
    </comment>
    <comment ref="E37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antal km
</t>
        </r>
      </text>
    </comment>
  </commentList>
</comments>
</file>

<file path=xl/comments2.xml><?xml version="1.0" encoding="utf-8"?>
<comments xmlns="http://schemas.openxmlformats.org/spreadsheetml/2006/main">
  <authors>
    <author>bosse engborg</author>
  </authors>
  <commentList>
    <comment ref="N4" authorId="0">
      <text>
        <r>
          <rPr>
            <b/>
            <sz val="8"/>
            <rFont val="Tahoma"/>
            <family val="0"/>
          </rPr>
          <t xml:space="preserve">-1, felstämplat
-2, utgått
-3, ejstart
</t>
        </r>
      </text>
    </comment>
    <comment ref="C4" authorId="0">
      <text>
        <r>
          <rPr>
            <sz val="8"/>
            <rFont val="Tahoma"/>
            <family val="0"/>
          </rPr>
          <t xml:space="preserve">resor till övriga tävlingar 2 kr/mil, högst 60mil
</t>
        </r>
      </text>
    </comment>
    <comment ref="D4" authorId="0">
      <text>
        <r>
          <rPr>
            <sz val="8"/>
            <rFont val="Tahoma"/>
            <family val="0"/>
          </rPr>
          <t xml:space="preserve">resor till dm, svealandsm 4 kr/mil, högst 60 mil.
</t>
        </r>
      </text>
    </comment>
    <comment ref="E4" authorId="0">
      <text>
        <r>
          <rPr>
            <sz val="8"/>
            <rFont val="Tahoma"/>
            <family val="0"/>
          </rPr>
          <t xml:space="preserve">resa till rm, sm, budkavle 12 kr/mil
</t>
        </r>
      </text>
    </comment>
    <comment ref="C56" authorId="0">
      <text>
        <r>
          <rPr>
            <sz val="8"/>
            <rFont val="Tahoma"/>
            <family val="0"/>
          </rPr>
          <t xml:space="preserve">resor till övriga tävlingar 2 kr/mil, högst 60mil
</t>
        </r>
      </text>
    </comment>
    <comment ref="D56" authorId="0">
      <text>
        <r>
          <rPr>
            <sz val="8"/>
            <rFont val="Tahoma"/>
            <family val="0"/>
          </rPr>
          <t xml:space="preserve">resor till dm, svealandsm 4 kr/mil, högst 60 mil.
</t>
        </r>
      </text>
    </comment>
    <comment ref="E56" authorId="0">
      <text>
        <r>
          <rPr>
            <sz val="8"/>
            <rFont val="Tahoma"/>
            <family val="0"/>
          </rPr>
          <t xml:space="preserve">resa till rm, sm, budkavle 12 kr/mil
</t>
        </r>
      </text>
    </comment>
    <comment ref="J4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efteranmälningsavgift, 
ejstart mm..
</t>
        </r>
      </text>
    </comment>
  </commentList>
</comments>
</file>

<file path=xl/comments3.xml><?xml version="1.0" encoding="utf-8"?>
<comments xmlns="http://schemas.openxmlformats.org/spreadsheetml/2006/main">
  <authors>
    <author>bosse engborg</author>
  </authors>
  <commentList>
    <comment ref="C4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var, hur, intervaller kanske?
</t>
        </r>
      </text>
    </comment>
    <comment ref="A4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yyyy-mm-dd
</t>
        </r>
      </text>
    </comment>
    <comment ref="D4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hh:mm</t>
        </r>
      </text>
    </comment>
    <comment ref="E4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antal km
</t>
        </r>
      </text>
    </comment>
    <comment ref="A37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yyyy-mm-dd
</t>
        </r>
      </text>
    </comment>
    <comment ref="C37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var, hur, intervaller kanske?
</t>
        </r>
      </text>
    </comment>
    <comment ref="D37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hh:mm</t>
        </r>
      </text>
    </comment>
    <comment ref="E37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antal km
</t>
        </r>
      </text>
    </comment>
  </commentList>
</comments>
</file>

<file path=xl/comments4.xml><?xml version="1.0" encoding="utf-8"?>
<comments xmlns="http://schemas.openxmlformats.org/spreadsheetml/2006/main">
  <authors>
    <author>bosse engborg</author>
  </authors>
  <commentList>
    <comment ref="C4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var, hur, intervaller kanske?
</t>
        </r>
      </text>
    </comment>
    <comment ref="A4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yyyy-mm-dd
</t>
        </r>
      </text>
    </comment>
    <comment ref="D4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hh:mm</t>
        </r>
      </text>
    </comment>
    <comment ref="E4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antal km
</t>
        </r>
      </text>
    </comment>
    <comment ref="A37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yyyy-mm-dd
</t>
        </r>
      </text>
    </comment>
    <comment ref="C37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var, hur, intervaller kanske?
</t>
        </r>
      </text>
    </comment>
    <comment ref="D37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hh:mm</t>
        </r>
      </text>
    </comment>
    <comment ref="E37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antal km
</t>
        </r>
      </text>
    </comment>
  </commentList>
</comments>
</file>

<file path=xl/comments5.xml><?xml version="1.0" encoding="utf-8"?>
<comments xmlns="http://schemas.openxmlformats.org/spreadsheetml/2006/main">
  <authors>
    <author>bosse engborg</author>
  </authors>
  <commentList>
    <comment ref="C4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var, hur, intervaller kanske?
</t>
        </r>
      </text>
    </comment>
    <comment ref="A4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yyyy-mm-dd
</t>
        </r>
      </text>
    </comment>
    <comment ref="D4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hh:mm</t>
        </r>
      </text>
    </comment>
    <comment ref="E4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antal km
</t>
        </r>
      </text>
    </comment>
    <comment ref="A37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yyyy-mm-dd
</t>
        </r>
      </text>
    </comment>
    <comment ref="C37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var, hur, intervaller kanske?
</t>
        </r>
      </text>
    </comment>
    <comment ref="D37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hh:mm</t>
        </r>
      </text>
    </comment>
    <comment ref="E37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antal km
</t>
        </r>
      </text>
    </comment>
  </commentList>
</comments>
</file>

<file path=xl/comments6.xml><?xml version="1.0" encoding="utf-8"?>
<comments xmlns="http://schemas.openxmlformats.org/spreadsheetml/2006/main">
  <authors>
    <author>bosse engborg</author>
  </authors>
  <commentList>
    <comment ref="C4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var, hur, intervaller kanske?
</t>
        </r>
      </text>
    </comment>
    <comment ref="A4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yyyy-mm-dd
</t>
        </r>
      </text>
    </comment>
    <comment ref="D4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hh:mm</t>
        </r>
      </text>
    </comment>
    <comment ref="E4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antal km
</t>
        </r>
      </text>
    </comment>
    <comment ref="A37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yyyy-mm-dd
</t>
        </r>
      </text>
    </comment>
    <comment ref="C37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var, hur, intervaller kanske?
</t>
        </r>
      </text>
    </comment>
    <comment ref="D37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hh:mm</t>
        </r>
      </text>
    </comment>
    <comment ref="E37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antal km
</t>
        </r>
      </text>
    </comment>
  </commentList>
</comments>
</file>

<file path=xl/comments7.xml><?xml version="1.0" encoding="utf-8"?>
<comments xmlns="http://schemas.openxmlformats.org/spreadsheetml/2006/main">
  <authors>
    <author>bosse engborg</author>
  </authors>
  <commentList>
    <comment ref="C4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var, hur, intervaller kanske?
</t>
        </r>
      </text>
    </comment>
    <comment ref="A4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yyyy-mm-dd
</t>
        </r>
      </text>
    </comment>
    <comment ref="D4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hh:mm</t>
        </r>
      </text>
    </comment>
    <comment ref="E4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antal km
</t>
        </r>
      </text>
    </comment>
    <comment ref="A37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yyyy-mm-dd
</t>
        </r>
      </text>
    </comment>
    <comment ref="C37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var, hur, intervaller kanske?
</t>
        </r>
      </text>
    </comment>
    <comment ref="D37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hh:mm</t>
        </r>
      </text>
    </comment>
    <comment ref="E37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antal km
</t>
        </r>
      </text>
    </comment>
  </commentList>
</comments>
</file>

<file path=xl/comments8.xml><?xml version="1.0" encoding="utf-8"?>
<comments xmlns="http://schemas.openxmlformats.org/spreadsheetml/2006/main">
  <authors>
    <author>bosse engborg</author>
  </authors>
  <commentList>
    <comment ref="C4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var, hur, intervaller kanske?
</t>
        </r>
      </text>
    </comment>
    <comment ref="A4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yyyy-mm-dd
</t>
        </r>
      </text>
    </comment>
    <comment ref="D4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hh:mm</t>
        </r>
      </text>
    </comment>
    <comment ref="E4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antal km
</t>
        </r>
      </text>
    </comment>
    <comment ref="A37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yyyy-mm-dd
</t>
        </r>
      </text>
    </comment>
    <comment ref="C37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var, hur, intervaller kanske?
</t>
        </r>
      </text>
    </comment>
    <comment ref="D37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hh:mm</t>
        </r>
      </text>
    </comment>
    <comment ref="E37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antal km
</t>
        </r>
      </text>
    </comment>
  </commentList>
</comments>
</file>

<file path=xl/comments9.xml><?xml version="1.0" encoding="utf-8"?>
<comments xmlns="http://schemas.openxmlformats.org/spreadsheetml/2006/main">
  <authors>
    <author>bosse engborg</author>
  </authors>
  <commentList>
    <comment ref="C4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var, hur, intervaller kanske?
</t>
        </r>
      </text>
    </comment>
    <comment ref="A4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yyyy-mm-dd
</t>
        </r>
      </text>
    </comment>
    <comment ref="D4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hh:mm</t>
        </r>
      </text>
    </comment>
    <comment ref="E4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antal km
</t>
        </r>
      </text>
    </comment>
    <comment ref="A42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yyyy-mm-dd
</t>
        </r>
      </text>
    </comment>
    <comment ref="C37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var, hur, intervaller kanske?
</t>
        </r>
      </text>
    </comment>
    <comment ref="D37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hh:mm</t>
        </r>
      </text>
    </comment>
    <comment ref="E37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antal km
</t>
        </r>
      </text>
    </comment>
    <comment ref="A37" authorId="0">
      <text>
        <r>
          <rPr>
            <b/>
            <sz val="8"/>
            <rFont val="Tahoma"/>
            <family val="0"/>
          </rPr>
          <t>bosse engborg:</t>
        </r>
        <r>
          <rPr>
            <sz val="8"/>
            <rFont val="Tahoma"/>
            <family val="0"/>
          </rPr>
          <t xml:space="preserve">
yyyy-mm-dd
</t>
        </r>
      </text>
    </comment>
  </commentList>
</comments>
</file>

<file path=xl/sharedStrings.xml><?xml version="1.0" encoding="utf-8"?>
<sst xmlns="http://schemas.openxmlformats.org/spreadsheetml/2006/main" count="1046" uniqueCount="241">
  <si>
    <t>hällefors löparklubb</t>
  </si>
  <si>
    <t>bosse engborg, wigelievägen 48 b, 712 31 hällefors, personkonto nordbanken 550826-6698, postgiro 4648063-8</t>
  </si>
  <si>
    <t>datum</t>
  </si>
  <si>
    <t>tävling</t>
  </si>
  <si>
    <t>efteranm</t>
  </si>
  <si>
    <t>resa km</t>
  </si>
  <si>
    <t>avgift sek</t>
  </si>
  <si>
    <t>parkering</t>
  </si>
  <si>
    <t>hotell</t>
  </si>
  <si>
    <t>ersättning</t>
  </si>
  <si>
    <t>max ersättning per tävling</t>
  </si>
  <si>
    <t>max ersättning hela året</t>
  </si>
  <si>
    <t>mat</t>
  </si>
  <si>
    <t>summa</t>
  </si>
  <si>
    <t>bensin per km</t>
  </si>
  <si>
    <t>resa sek</t>
  </si>
  <si>
    <t>nummer</t>
  </si>
  <si>
    <t>lucialoppet, kvismaredalen</t>
  </si>
  <si>
    <t>plac</t>
  </si>
  <si>
    <t>löptid</t>
  </si>
  <si>
    <t>poäng</t>
  </si>
  <si>
    <t>klass</t>
  </si>
  <si>
    <t>delt.</t>
  </si>
  <si>
    <t>segr.tid</t>
  </si>
  <si>
    <t>banlängd</t>
  </si>
  <si>
    <t>H45</t>
  </si>
  <si>
    <t>max antal poänggivande tävl</t>
  </si>
  <si>
    <t>antal poänggivande tävl.</t>
  </si>
  <si>
    <t>aktuell poängställning</t>
  </si>
  <si>
    <t>bosse engborg, 0591- 16352</t>
  </si>
  <si>
    <t>underskrift</t>
  </si>
  <si>
    <t>hällefors orienteringsklubb</t>
  </si>
  <si>
    <t>antal genomförda tävlingar</t>
  </si>
  <si>
    <t>antal ejstart</t>
  </si>
  <si>
    <t>medlvärde kmtid</t>
  </si>
  <si>
    <t>kmtid</t>
  </si>
  <si>
    <t>resa övr km</t>
  </si>
  <si>
    <t>resa dm km</t>
  </si>
  <si>
    <t>resa sm km</t>
  </si>
  <si>
    <t>tävlingar 2002 med närkes långloppscup</t>
  </si>
  <si>
    <t>anmälningsavgifter 2002 och meritförteckning</t>
  </si>
  <si>
    <t>bosse engborg, wigelievägen 48 b, 712 31 hällefors, 0591-16352, 070-5519678, engborg.bosse@telia.com</t>
  </si>
  <si>
    <t xml:space="preserve">träningskommentar </t>
  </si>
  <si>
    <t>veckodag</t>
  </si>
  <si>
    <t>tid</t>
  </si>
  <si>
    <t>längd</t>
  </si>
  <si>
    <t>max antal km ej rm,sm</t>
  </si>
  <si>
    <t>träningsdagbok</t>
  </si>
  <si>
    <t>mat kr</t>
  </si>
  <si>
    <t>resa kr</t>
  </si>
  <si>
    <t>Tisdag</t>
  </si>
  <si>
    <t>Onsdag</t>
  </si>
  <si>
    <t>Torsdag</t>
  </si>
  <si>
    <t>Fredag</t>
  </si>
  <si>
    <t>Lördag</t>
  </si>
  <si>
    <t>Söndag</t>
  </si>
  <si>
    <t>Måndag</t>
  </si>
  <si>
    <t>tillfällen</t>
  </si>
  <si>
    <t>januari 2002</t>
  </si>
  <si>
    <t>februari 2002</t>
  </si>
  <si>
    <t>fredag</t>
  </si>
  <si>
    <t>lördag</t>
  </si>
  <si>
    <t>söndag</t>
  </si>
  <si>
    <t>måndag</t>
  </si>
  <si>
    <t>tisdag</t>
  </si>
  <si>
    <t>onsdag</t>
  </si>
  <si>
    <t>torsdag</t>
  </si>
  <si>
    <t>mars 2002</t>
  </si>
  <si>
    <t>övrigt</t>
  </si>
  <si>
    <t>sylvesterloppet, nora</t>
  </si>
  <si>
    <t>herr</t>
  </si>
  <si>
    <t>ersättn resa</t>
  </si>
  <si>
    <t>kostn resa</t>
  </si>
  <si>
    <t>pris mm</t>
  </si>
  <si>
    <t>runt samhället, bergslagsrallyt</t>
  </si>
  <si>
    <t>pannlampa i skog och snö runt kullberget</t>
  </si>
  <si>
    <t xml:space="preserve">runt samhället </t>
  </si>
  <si>
    <t>runt samhället, gäddsjövägen</t>
  </si>
  <si>
    <t>mot gryth och tvärs över till smalviken</t>
  </si>
  <si>
    <t>till hammarn och till krokborn</t>
  </si>
  <si>
    <t>nattcupen almby ik</t>
  </si>
  <si>
    <t>avgift</t>
  </si>
  <si>
    <t>runt samhället</t>
  </si>
  <si>
    <t>innebandy</t>
  </si>
  <si>
    <t>2 långpass karlstad</t>
  </si>
  <si>
    <t>boende</t>
  </si>
  <si>
    <t>kyrkviken-grythyttan-hem</t>
  </si>
  <si>
    <t>april 2002</t>
  </si>
  <si>
    <t>runt hällefors</t>
  </si>
  <si>
    <t>runt lygna</t>
  </si>
  <si>
    <t>runt lygna, löparklubben</t>
  </si>
  <si>
    <t>gå runt lite och nåt löpsteg</t>
  </si>
  <si>
    <t>emitbricka nummer</t>
  </si>
  <si>
    <t>sportident nummer</t>
  </si>
  <si>
    <t>grythyttan</t>
  </si>
  <si>
    <t>runt med lördagsexpress</t>
  </si>
  <si>
    <t>knähög snögång och lite väglöpning</t>
  </si>
  <si>
    <t>lygna runt, halt</t>
  </si>
  <si>
    <t>maj 2002</t>
  </si>
  <si>
    <t>hammarn och kabelvägen</t>
  </si>
  <si>
    <t>sjuk</t>
  </si>
  <si>
    <t>utdelning av reklam, runt reningsverket</t>
  </si>
  <si>
    <t xml:space="preserve">h21e kortdistans </t>
  </si>
  <si>
    <t>lite snöpulsing och upp till hurtigtorpet</t>
  </si>
  <si>
    <t>genom krokborn upp till tages bil</t>
  </si>
  <si>
    <t>brandstation-smaltorp</t>
  </si>
  <si>
    <t>träningstävling, kvarntorp</t>
  </si>
  <si>
    <t>högenfejden</t>
  </si>
  <si>
    <t>bana3</t>
  </si>
  <si>
    <t>startmilen, if start</t>
  </si>
  <si>
    <t>startmilen örebro</t>
  </si>
  <si>
    <t>utdelning av reklam</t>
  </si>
  <si>
    <t>lite intervaller bakom fiskarsvägen</t>
  </si>
  <si>
    <t xml:space="preserve">reklamutdelning och en sväng </t>
  </si>
  <si>
    <t>kortdistans ok tyr</t>
  </si>
  <si>
    <t>terräng-dm kvismaredalen</t>
  </si>
  <si>
    <t>terräng-dm 4000m</t>
  </si>
  <si>
    <t>ok tyr kortdistans</t>
  </si>
  <si>
    <t>kumla stadslopp</t>
  </si>
  <si>
    <t>veckans bana ok alferna</t>
  </si>
  <si>
    <t>till silvergruvan och åter</t>
  </si>
  <si>
    <t>tävling vedevåg</t>
  </si>
  <si>
    <t>vedevågsloppet</t>
  </si>
  <si>
    <t>H40</t>
  </si>
  <si>
    <t>ok djerf</t>
  </si>
  <si>
    <t>bodarneloppet laxå</t>
  </si>
  <si>
    <t>konst på hög kumla</t>
  </si>
  <si>
    <t>karlstad stadslopp</t>
  </si>
  <si>
    <t>kopparbergsloppet</t>
  </si>
  <si>
    <t>stockholm maraton</t>
  </si>
  <si>
    <t>käglanloppet fellingsbro</t>
  </si>
  <si>
    <t>åhus by night run</t>
  </si>
  <si>
    <t>munkloppet ystad</t>
  </si>
  <si>
    <t>semesterloppet ryssbergets ik</t>
  </si>
  <si>
    <t>varbergsloppet</t>
  </si>
  <si>
    <t>baltzarloppet</t>
  </si>
  <si>
    <t>norasjön runt</t>
  </si>
  <si>
    <t>lidingöloppet</t>
  </si>
  <si>
    <t>dm terräng</t>
  </si>
  <si>
    <t>karlslundsloppet</t>
  </si>
  <si>
    <t>kilsbergsleden</t>
  </si>
  <si>
    <t>tävling boforsloppet</t>
  </si>
  <si>
    <t>träningstävling kaffeåsen</t>
  </si>
  <si>
    <t>kfum</t>
  </si>
  <si>
    <t>hagaby</t>
  </si>
  <si>
    <t>tävling kfum</t>
  </si>
  <si>
    <t>tävling hagaby</t>
  </si>
  <si>
    <t>hot &amp; cold, 118 ml burkar, antal</t>
  </si>
  <si>
    <t>fulla</t>
  </si>
  <si>
    <t>öppnade</t>
  </si>
  <si>
    <t>slängda</t>
  </si>
  <si>
    <t>tävling bodarneloppet</t>
  </si>
  <si>
    <t>tävling konst på hög</t>
  </si>
  <si>
    <t>träning utnäset+karslund</t>
  </si>
  <si>
    <t>till vägkrogen och krokborn i intervaller</t>
  </si>
  <si>
    <t>kullbergstj-långluta</t>
  </si>
  <si>
    <t>grabbhalvan örebro</t>
  </si>
  <si>
    <t>lospåret-brevik, grythyttan,hammarn</t>
  </si>
  <si>
    <t>totalt</t>
  </si>
  <si>
    <t>karlstads stadslopp</t>
  </si>
  <si>
    <t>löp10</t>
  </si>
  <si>
    <t>kullberget, gillershöjden lite ryckigt</t>
  </si>
  <si>
    <t>dm bana 5000 garphyttan</t>
  </si>
  <si>
    <t>km i lesjöfors</t>
  </si>
  <si>
    <t>juni 2002</t>
  </si>
  <si>
    <t>juli 2002</t>
  </si>
  <si>
    <t>augusti 2002</t>
  </si>
  <si>
    <t>september 2002</t>
  </si>
  <si>
    <t>oktober 2002</t>
  </si>
  <si>
    <t>november 2002</t>
  </si>
  <si>
    <t>sammanställning 2002</t>
  </si>
  <si>
    <t>bilens kalixklocka saboterad</t>
  </si>
  <si>
    <t>intervall med dålig fart</t>
  </si>
  <si>
    <t>helsingborg etapp1</t>
  </si>
  <si>
    <t>helsingborg etapp3</t>
  </si>
  <si>
    <t xml:space="preserve"> helsingör etapp2</t>
  </si>
  <si>
    <t>helsingborg etapp4</t>
  </si>
  <si>
    <t>tre skåningar och en dansk</t>
  </si>
  <si>
    <t>pan tre-dagars</t>
  </si>
  <si>
    <t>semesterloppet ryssberget</t>
  </si>
  <si>
    <t>hallands 3-dagars</t>
  </si>
  <si>
    <t>hallands 3-dagars, varbergsloppet</t>
  </si>
  <si>
    <t>5-dagars</t>
  </si>
  <si>
    <t>baltzarloppet motala</t>
  </si>
  <si>
    <t>pan kristianstad</t>
  </si>
  <si>
    <t>stigmännen</t>
  </si>
  <si>
    <t>tre skåningar och en dansk 2etapper</t>
  </si>
  <si>
    <t>hallands 3-d etapp1</t>
  </si>
  <si>
    <t>hallands 3-d etapp2</t>
  </si>
  <si>
    <t>hallands 3-d etapp3</t>
  </si>
  <si>
    <t>ranking H45</t>
  </si>
  <si>
    <t>riksranking</t>
  </si>
  <si>
    <t>bosse engborg, wigelievägen 48 b, 712 31 hällefors,</t>
  </si>
  <si>
    <t>oringens femdagars e1</t>
  </si>
  <si>
    <t>oringens femdagars e2</t>
  </si>
  <si>
    <t>oringens femdagars e3</t>
  </si>
  <si>
    <t>oringens femdagars e4</t>
  </si>
  <si>
    <t>oringens femdagars e5</t>
  </si>
  <si>
    <t>H45K</t>
  </si>
  <si>
    <t>oringens femdagars tot.</t>
  </si>
  <si>
    <t>till kullbergstjärn, hurtigtorp o hem</t>
  </si>
  <si>
    <t>hammarn, kullberget, hem, gålunkaspring</t>
  </si>
  <si>
    <t>reklamutdelning</t>
  </si>
  <si>
    <t>evaadamjoggen</t>
  </si>
  <si>
    <t>lång-dm ok alferna</t>
  </si>
  <si>
    <t>sprint dm ok tisaren</t>
  </si>
  <si>
    <t>filipstads ok</t>
  </si>
  <si>
    <t>dm natt lindesberg</t>
  </si>
  <si>
    <t>krokborn-v fjällbo (kramp)- gång</t>
  </si>
  <si>
    <t>lång-dm kilsbergen</t>
  </si>
  <si>
    <t>nr 2</t>
  </si>
  <si>
    <t>sprint-dm hallsberg</t>
  </si>
  <si>
    <t>dm klassiskt, askersund</t>
  </si>
  <si>
    <t>dm kort, askersund</t>
  </si>
  <si>
    <t>adamevajoggen, filipstad</t>
  </si>
  <si>
    <t>dm natt, lindesberg</t>
  </si>
  <si>
    <t>dm kort askersund</t>
  </si>
  <si>
    <t>dm klassisk askersund</t>
  </si>
  <si>
    <t>nr 4</t>
  </si>
  <si>
    <t>poängtävling nora mellanbanan</t>
  </si>
  <si>
    <t>220</t>
  </si>
  <si>
    <t>020820</t>
  </si>
  <si>
    <t>2518</t>
  </si>
  <si>
    <t>felstäm</t>
  </si>
  <si>
    <t>dm-budkavlen första sträckan</t>
  </si>
  <si>
    <t>H145</t>
  </si>
  <si>
    <t>dm budkavle första sträckan</t>
  </si>
  <si>
    <t>knuthöjden, intervaller</t>
  </si>
  <si>
    <t>kils kortdistans</t>
  </si>
  <si>
    <t>kortdistans kil</t>
  </si>
  <si>
    <t>femmannakavlen kfum</t>
  </si>
  <si>
    <t>str5</t>
  </si>
  <si>
    <t>nattugglan natt</t>
  </si>
  <si>
    <t>bana2</t>
  </si>
  <si>
    <t>nattugglan kfum</t>
  </si>
  <si>
    <t>halvmara norasjönrunt</t>
  </si>
  <si>
    <t>korpen ok milan</t>
  </si>
  <si>
    <t>nr1</t>
  </si>
  <si>
    <t>veteran rm kort</t>
  </si>
  <si>
    <t>veteran rm klassisk</t>
  </si>
  <si>
    <t>lite spring uppe vid kolmilan på karta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</si>
</sst>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_ ;[Red]\-0\ "/>
    <numFmt numFmtId="165" formatCode="0.00_ ;[Red]\-0.00\ "/>
    <numFmt numFmtId="166" formatCode="yy/mm/dd"/>
    <numFmt numFmtId="167" formatCode="##\-####\-###\-#"/>
    <numFmt numFmtId="168" formatCode="0.0000_ ;[Red]\-0.0000\ "/>
    <numFmt numFmtId="169" formatCode="#,##0_ ;[Red]\-#,##0\ "/>
    <numFmt numFmtId="170" formatCode="mmm/yyyy"/>
    <numFmt numFmtId="171" formatCode="0.E+00"/>
    <numFmt numFmtId="172" formatCode="hh:mm;@"/>
    <numFmt numFmtId="173" formatCode="0_ ;\-0\ "/>
    <numFmt numFmtId="174" formatCode="hh:mm;[Red]\-hh:mm"/>
  </numFmts>
  <fonts count="12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6" fontId="2" fillId="3" borderId="3" xfId="0" applyNumberFormat="1" applyFon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6" fontId="0" fillId="0" borderId="2" xfId="0" applyNumberFormat="1" applyFill="1" applyBorder="1" applyAlignment="1">
      <alignment horizontal="center"/>
    </xf>
    <xf numFmtId="38" fontId="0" fillId="2" borderId="1" xfId="0" applyNumberFormat="1" applyFill="1" applyBorder="1" applyAlignment="1">
      <alignment horizontal="center"/>
    </xf>
    <xf numFmtId="38" fontId="0" fillId="0" borderId="0" xfId="0" applyNumberFormat="1" applyAlignment="1">
      <alignment horizontal="center"/>
    </xf>
    <xf numFmtId="0" fontId="0" fillId="4" borderId="1" xfId="0" applyFill="1" applyBorder="1" applyAlignment="1">
      <alignment horizontal="center"/>
    </xf>
    <xf numFmtId="6" fontId="0" fillId="5" borderId="2" xfId="0" applyNumberFormat="1" applyFill="1" applyBorder="1" applyAlignment="1">
      <alignment horizontal="center"/>
    </xf>
    <xf numFmtId="14" fontId="0" fillId="0" borderId="2" xfId="0" applyNumberForma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14" fontId="0" fillId="6" borderId="2" xfId="0" applyNumberForma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6" fontId="2" fillId="6" borderId="2" xfId="0" applyNumberFormat="1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/>
    </xf>
    <xf numFmtId="14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38" fontId="0" fillId="2" borderId="2" xfId="0" applyNumberFormat="1" applyFill="1" applyBorder="1" applyAlignment="1">
      <alignment horizontal="center"/>
    </xf>
    <xf numFmtId="164" fontId="2" fillId="6" borderId="2" xfId="0" applyNumberFormat="1" applyFont="1" applyFill="1" applyBorder="1" applyAlignment="1">
      <alignment horizontal="center"/>
    </xf>
    <xf numFmtId="21" fontId="0" fillId="0" borderId="2" xfId="0" applyNumberFormat="1" applyFill="1" applyBorder="1" applyAlignment="1">
      <alignment horizontal="center"/>
    </xf>
    <xf numFmtId="21" fontId="2" fillId="6" borderId="2" xfId="0" applyNumberFormat="1" applyFon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" fontId="2" fillId="6" borderId="2" xfId="0" applyNumberFormat="1" applyFont="1" applyFill="1" applyBorder="1" applyAlignment="1">
      <alignment horizontal="center"/>
    </xf>
    <xf numFmtId="169" fontId="2" fillId="3" borderId="3" xfId="0" applyNumberFormat="1" applyFont="1" applyFill="1" applyBorder="1" applyAlignment="1">
      <alignment horizontal="center"/>
    </xf>
    <xf numFmtId="165" fontId="2" fillId="6" borderId="2" xfId="0" applyNumberFormat="1" applyFont="1" applyFill="1" applyBorder="1" applyAlignment="1">
      <alignment horizontal="center"/>
    </xf>
    <xf numFmtId="14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38" fontId="0" fillId="2" borderId="4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4" fontId="0" fillId="2" borderId="6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8" fillId="7" borderId="2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20" fontId="0" fillId="0" borderId="2" xfId="0" applyNumberFormat="1" applyFill="1" applyBorder="1" applyAlignment="1">
      <alignment horizontal="center"/>
    </xf>
    <xf numFmtId="169" fontId="0" fillId="0" borderId="2" xfId="0" applyNumberFormat="1" applyFill="1" applyBorder="1" applyAlignment="1">
      <alignment horizontal="center"/>
    </xf>
    <xf numFmtId="20" fontId="2" fillId="6" borderId="2" xfId="0" applyNumberFormat="1" applyFont="1" applyFill="1" applyBorder="1" applyAlignment="1">
      <alignment horizontal="center"/>
    </xf>
    <xf numFmtId="164" fontId="0" fillId="6" borderId="2" xfId="0" applyNumberFormat="1" applyFill="1" applyBorder="1" applyAlignment="1">
      <alignment horizontal="center"/>
    </xf>
    <xf numFmtId="169" fontId="2" fillId="6" borderId="2" xfId="0" applyNumberFormat="1" applyFont="1" applyFill="1" applyBorder="1" applyAlignment="1">
      <alignment horizontal="center"/>
    </xf>
    <xf numFmtId="49" fontId="0" fillId="7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165" fontId="0" fillId="5" borderId="2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42" fontId="0" fillId="0" borderId="7" xfId="0" applyNumberFormat="1" applyBorder="1" applyAlignment="1">
      <alignment horizontal="center"/>
    </xf>
    <xf numFmtId="42" fontId="0" fillId="0" borderId="8" xfId="0" applyNumberFormat="1" applyBorder="1" applyAlignment="1">
      <alignment horizontal="center"/>
    </xf>
    <xf numFmtId="42" fontId="0" fillId="0" borderId="9" xfId="0" applyNumberFormat="1" applyBorder="1" applyAlignment="1">
      <alignment horizontal="center"/>
    </xf>
    <xf numFmtId="2" fontId="0" fillId="5" borderId="2" xfId="0" applyNumberFormat="1" applyFill="1" applyBorder="1" applyAlignment="1">
      <alignment horizontal="center"/>
    </xf>
    <xf numFmtId="49" fontId="0" fillId="7" borderId="2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0" fontId="2" fillId="3" borderId="3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2" fillId="3" borderId="3" xfId="0" applyNumberFormat="1" applyFont="1" applyFill="1" applyBorder="1" applyAlignment="1">
      <alignment horizontal="center"/>
    </xf>
    <xf numFmtId="46" fontId="2" fillId="6" borderId="2" xfId="0" applyNumberFormat="1" applyFont="1" applyFill="1" applyBorder="1" applyAlignment="1">
      <alignment horizontal="center"/>
    </xf>
    <xf numFmtId="46" fontId="0" fillId="0" borderId="2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38" fontId="0" fillId="0" borderId="17" xfId="0" applyNumberFormat="1" applyBorder="1" applyAlignment="1">
      <alignment horizontal="center"/>
    </xf>
    <xf numFmtId="49" fontId="1" fillId="3" borderId="19" xfId="0" applyNumberFormat="1" applyFont="1" applyFill="1" applyBorder="1" applyAlignment="1">
      <alignment horizontal="center"/>
    </xf>
    <xf numFmtId="49" fontId="2" fillId="3" borderId="20" xfId="0" applyNumberFormat="1" applyFont="1" applyFill="1" applyBorder="1" applyAlignment="1">
      <alignment horizontal="center"/>
    </xf>
    <xf numFmtId="49" fontId="2" fillId="3" borderId="10" xfId="0" applyNumberFormat="1" applyFont="1" applyFill="1" applyBorder="1" applyAlignment="1">
      <alignment horizontal="center"/>
    </xf>
    <xf numFmtId="49" fontId="3" fillId="3" borderId="19" xfId="0" applyNumberFormat="1" applyFont="1" applyFill="1" applyBorder="1" applyAlignment="1">
      <alignment horizontal="center"/>
    </xf>
    <xf numFmtId="49" fontId="3" fillId="3" borderId="20" xfId="0" applyNumberFormat="1" applyFont="1" applyFill="1" applyBorder="1" applyAlignment="1">
      <alignment horizontal="center"/>
    </xf>
    <xf numFmtId="49" fontId="3" fillId="3" borderId="10" xfId="0" applyNumberFormat="1" applyFont="1" applyFill="1" applyBorder="1" applyAlignment="1">
      <alignment horizontal="center"/>
    </xf>
    <xf numFmtId="49" fontId="4" fillId="3" borderId="19" xfId="0" applyNumberFormat="1" applyFont="1" applyFill="1" applyBorder="1" applyAlignment="1">
      <alignment horizontal="center"/>
    </xf>
    <xf numFmtId="49" fontId="4" fillId="3" borderId="20" xfId="0" applyNumberFormat="1" applyFont="1" applyFill="1" applyBorder="1" applyAlignment="1">
      <alignment horizontal="center"/>
    </xf>
    <xf numFmtId="49" fontId="4" fillId="3" borderId="10" xfId="0" applyNumberFormat="1" applyFont="1" applyFill="1" applyBorder="1" applyAlignment="1">
      <alignment horizontal="center"/>
    </xf>
    <xf numFmtId="38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169" fontId="2" fillId="6" borderId="7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49" fontId="2" fillId="3" borderId="19" xfId="0" applyNumberFormat="1" applyFont="1" applyFill="1" applyBorder="1" applyAlignment="1">
      <alignment horizontal="center"/>
    </xf>
    <xf numFmtId="49" fontId="0" fillId="3" borderId="20" xfId="0" applyNumberFormat="1" applyFill="1" applyBorder="1" applyAlignment="1">
      <alignment horizontal="center"/>
    </xf>
    <xf numFmtId="49" fontId="0" fillId="3" borderId="10" xfId="0" applyNumberFormat="1" applyFill="1" applyBorder="1" applyAlignment="1">
      <alignment horizontal="center"/>
    </xf>
    <xf numFmtId="49" fontId="1" fillId="3" borderId="2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S25" sqref="S25"/>
    </sheetView>
  </sheetViews>
  <sheetFormatPr defaultColWidth="9.140625" defaultRowHeight="12.75"/>
  <cols>
    <col min="1" max="1" width="10.7109375" style="13" customWidth="1"/>
    <col min="2" max="2" width="28.8515625" style="1" customWidth="1"/>
    <col min="3" max="3" width="8.00390625" style="1" customWidth="1"/>
    <col min="4" max="4" width="8.28125" style="1" customWidth="1"/>
    <col min="5" max="5" width="8.140625" style="1" customWidth="1"/>
    <col min="6" max="6" width="7.8515625" style="1" customWidth="1"/>
    <col min="7" max="7" width="9.140625" style="8" customWidth="1"/>
    <col min="8" max="8" width="7.57421875" style="8" customWidth="1"/>
    <col min="9" max="9" width="8.00390625" style="8" customWidth="1"/>
    <col min="10" max="10" width="9.140625" style="1" customWidth="1"/>
    <col min="11" max="11" width="8.140625" style="1" customWidth="1"/>
    <col min="12" max="12" width="9.140625" style="1" customWidth="1"/>
    <col min="13" max="13" width="10.7109375" style="1" customWidth="1"/>
    <col min="14" max="14" width="8.7109375" style="1" customWidth="1"/>
    <col min="15" max="15" width="8.140625" style="1" customWidth="1"/>
    <col min="16" max="16" width="9.7109375" style="1" customWidth="1"/>
    <col min="17" max="17" width="9.140625" style="1" customWidth="1"/>
    <col min="18" max="18" width="6.140625" style="1" customWidth="1"/>
    <col min="19" max="19" width="8.28125" style="1" customWidth="1"/>
    <col min="20" max="20" width="7.140625" style="1" customWidth="1"/>
    <col min="21" max="21" width="8.421875" style="1" customWidth="1"/>
  </cols>
  <sheetData>
    <row r="1" spans="1:21" ht="20.25">
      <c r="A1" s="70" t="s">
        <v>39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2"/>
      <c r="M1" s="88" t="s">
        <v>26</v>
      </c>
      <c r="N1" s="88"/>
      <c r="O1" s="88"/>
      <c r="P1" s="27">
        <v>10</v>
      </c>
      <c r="Q1" s="89" t="s">
        <v>10</v>
      </c>
      <c r="R1" s="90"/>
      <c r="S1" s="90"/>
      <c r="T1" s="59"/>
      <c r="U1" s="4">
        <v>150</v>
      </c>
    </row>
    <row r="2" spans="1:21" ht="18">
      <c r="A2" s="73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  <c r="M2" s="88" t="s">
        <v>27</v>
      </c>
      <c r="N2" s="88"/>
      <c r="O2" s="88"/>
      <c r="P2" s="27">
        <f>COUNT(R5:R53)</f>
        <v>11</v>
      </c>
      <c r="Q2" s="89" t="s">
        <v>11</v>
      </c>
      <c r="R2" s="90"/>
      <c r="S2" s="90"/>
      <c r="T2" s="59"/>
      <c r="U2" s="4">
        <v>1500</v>
      </c>
    </row>
    <row r="3" spans="1:21" ht="15.75">
      <c r="A3" s="76" t="s">
        <v>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8"/>
      <c r="M3" s="88" t="s">
        <v>28</v>
      </c>
      <c r="N3" s="88"/>
      <c r="O3" s="88"/>
      <c r="P3" s="27">
        <f>IF(P1&gt;=P2,SUM(R5:R53),SUM(LARGE(R5:R53,IF(1&lt;=P1,1,0)),LARGE(R5:R53,IF(2&lt;=P1,2,0)),LARGE(R5:R53,IF(3&lt;=P1,3,0)),LARGE(R5:R53,IF(4&lt;=P1,4,0)),LARGE(R5:R53,IF(5&lt;=P1,5,0)),LARGE(R5:R53,IF(6&lt;=P1,6,0)),LARGE(R5:R53,IF(7&lt;=P1,7,0)),LARGE(R5:R53,IF(8&lt;=P1,8,0)),LARGE(R5:R53,IF(9&lt;=P1,9,0)),LARGE(R5:R53,IF(10&lt;=P1,10,0))))</f>
        <v>26</v>
      </c>
      <c r="Q3" s="89" t="s">
        <v>14</v>
      </c>
      <c r="R3" s="90"/>
      <c r="S3" s="90"/>
      <c r="T3" s="59"/>
      <c r="U3" s="4">
        <v>1</v>
      </c>
    </row>
    <row r="4" spans="1:21" ht="13.5" thickBot="1">
      <c r="A4" s="12" t="s">
        <v>2</v>
      </c>
      <c r="B4" s="2" t="s">
        <v>3</v>
      </c>
      <c r="C4" s="2" t="s">
        <v>6</v>
      </c>
      <c r="D4" s="2" t="s">
        <v>4</v>
      </c>
      <c r="E4" s="2" t="s">
        <v>5</v>
      </c>
      <c r="F4" s="9" t="s">
        <v>15</v>
      </c>
      <c r="G4" s="7" t="s">
        <v>7</v>
      </c>
      <c r="H4" s="7" t="s">
        <v>8</v>
      </c>
      <c r="I4" s="7" t="s">
        <v>12</v>
      </c>
      <c r="J4" s="9" t="s">
        <v>13</v>
      </c>
      <c r="K4" s="2" t="s">
        <v>73</v>
      </c>
      <c r="L4" s="9" t="s">
        <v>9</v>
      </c>
      <c r="M4" s="2" t="s">
        <v>21</v>
      </c>
      <c r="N4" s="2" t="s">
        <v>18</v>
      </c>
      <c r="O4" s="2" t="s">
        <v>22</v>
      </c>
      <c r="P4" s="2" t="s">
        <v>19</v>
      </c>
      <c r="Q4" s="2" t="s">
        <v>23</v>
      </c>
      <c r="R4" s="2" t="s">
        <v>20</v>
      </c>
      <c r="S4" s="2" t="s">
        <v>24</v>
      </c>
      <c r="T4" s="9" t="s">
        <v>35</v>
      </c>
      <c r="U4" s="2" t="s">
        <v>16</v>
      </c>
    </row>
    <row r="5" spans="1:21" ht="14.25" thickBot="1" thickTop="1">
      <c r="A5" s="11">
        <v>37233</v>
      </c>
      <c r="B5" s="3" t="s">
        <v>17</v>
      </c>
      <c r="C5" s="6">
        <v>100</v>
      </c>
      <c r="D5" s="6">
        <v>20</v>
      </c>
      <c r="E5" s="3">
        <v>240</v>
      </c>
      <c r="F5" s="10">
        <f>$U$3*$E5</f>
        <v>240</v>
      </c>
      <c r="G5" s="6"/>
      <c r="H5" s="6"/>
      <c r="I5" s="6">
        <v>50</v>
      </c>
      <c r="J5" s="10">
        <f>$C5+$D5+$F5+$G5+$H5+$I5</f>
        <v>410</v>
      </c>
      <c r="K5" s="6">
        <v>200</v>
      </c>
      <c r="L5" s="10">
        <f>IF($C5&gt;$U$1,$U$1,$C5)</f>
        <v>100</v>
      </c>
      <c r="M5" s="3" t="s">
        <v>25</v>
      </c>
      <c r="N5" s="5">
        <v>7</v>
      </c>
      <c r="O5" s="5">
        <v>12</v>
      </c>
      <c r="P5" s="24">
        <v>0.03311342592592593</v>
      </c>
      <c r="Q5" s="24">
        <v>0.028414351851851847</v>
      </c>
      <c r="R5" s="5"/>
      <c r="S5" s="26">
        <v>11000</v>
      </c>
      <c r="T5" s="51">
        <f>IF($S5&gt;0,(((HOUR($P5)*3600+MINUTE($P5)*60+SECOND($P5))/($S5/1000))/60),"")</f>
        <v>4.334848484848484</v>
      </c>
      <c r="U5" s="5">
        <v>1</v>
      </c>
    </row>
    <row r="6" spans="1:21" ht="14.25" thickBot="1" thickTop="1">
      <c r="A6" s="11">
        <v>37256</v>
      </c>
      <c r="B6" s="3" t="s">
        <v>69</v>
      </c>
      <c r="C6" s="6">
        <v>80</v>
      </c>
      <c r="D6" s="6"/>
      <c r="E6" s="3">
        <v>108</v>
      </c>
      <c r="F6" s="10">
        <f aca="true" t="shared" si="0" ref="F6:F53">$U$3*$E6</f>
        <v>108</v>
      </c>
      <c r="G6" s="6"/>
      <c r="H6" s="6"/>
      <c r="I6" s="6">
        <v>45</v>
      </c>
      <c r="J6" s="10">
        <f aca="true" t="shared" si="1" ref="J6:J53">$C6+$D6+$F6+$G6+$H6+$I6</f>
        <v>233</v>
      </c>
      <c r="K6" s="6">
        <v>140</v>
      </c>
      <c r="L6" s="10">
        <f aca="true" t="shared" si="2" ref="L6:L53">IF($C6&gt;$U$1,$U$1,$C6)</f>
        <v>80</v>
      </c>
      <c r="M6" s="3" t="s">
        <v>70</v>
      </c>
      <c r="N6" s="5">
        <v>20</v>
      </c>
      <c r="O6" s="5">
        <v>44</v>
      </c>
      <c r="P6" s="24">
        <v>0.03369212962962963</v>
      </c>
      <c r="Q6" s="24">
        <v>0.02521990740740741</v>
      </c>
      <c r="R6" s="5"/>
      <c r="S6" s="26">
        <v>10500</v>
      </c>
      <c r="T6" s="51">
        <f aca="true" t="shared" si="3" ref="T6:T53">IF($S6&gt;0,(((HOUR($P6)*3600+MINUTE($P6)*60+SECOND($P6))/($S6/1000))/60),"")</f>
        <v>4.620634920634921</v>
      </c>
      <c r="U6" s="5">
        <v>2</v>
      </c>
    </row>
    <row r="7" spans="1:21" ht="14.25" thickBot="1" thickTop="1">
      <c r="A7" s="11">
        <v>37352</v>
      </c>
      <c r="B7" s="3" t="s">
        <v>109</v>
      </c>
      <c r="C7" s="6">
        <v>120</v>
      </c>
      <c r="D7" s="6">
        <v>40</v>
      </c>
      <c r="E7" s="3">
        <v>180</v>
      </c>
      <c r="F7" s="10">
        <f t="shared" si="0"/>
        <v>180</v>
      </c>
      <c r="G7" s="6"/>
      <c r="H7" s="6"/>
      <c r="I7" s="6">
        <v>40</v>
      </c>
      <c r="J7" s="10">
        <f t="shared" si="1"/>
        <v>380</v>
      </c>
      <c r="K7" s="6"/>
      <c r="L7" s="10">
        <f t="shared" si="2"/>
        <v>120</v>
      </c>
      <c r="M7" s="3" t="s">
        <v>25</v>
      </c>
      <c r="N7" s="5">
        <v>10</v>
      </c>
      <c r="O7" s="5">
        <v>16</v>
      </c>
      <c r="P7" s="24">
        <v>0.031018518518518515</v>
      </c>
      <c r="Q7" s="24">
        <v>0.02560185185185185</v>
      </c>
      <c r="R7" s="5">
        <v>2</v>
      </c>
      <c r="S7" s="26">
        <v>10000</v>
      </c>
      <c r="T7" s="51">
        <f t="shared" si="3"/>
        <v>4.466666666666667</v>
      </c>
      <c r="U7" s="5">
        <v>3</v>
      </c>
    </row>
    <row r="8" spans="1:21" ht="14.25" thickBot="1" thickTop="1">
      <c r="A8" s="11">
        <v>37367</v>
      </c>
      <c r="B8" s="3" t="s">
        <v>116</v>
      </c>
      <c r="C8" s="6">
        <v>80</v>
      </c>
      <c r="D8" s="6">
        <v>80</v>
      </c>
      <c r="E8" s="3">
        <v>260</v>
      </c>
      <c r="F8" s="10">
        <f t="shared" si="0"/>
        <v>260</v>
      </c>
      <c r="G8" s="6"/>
      <c r="H8" s="6"/>
      <c r="I8" s="6">
        <v>40</v>
      </c>
      <c r="J8" s="10">
        <f t="shared" si="1"/>
        <v>460</v>
      </c>
      <c r="K8" s="6"/>
      <c r="L8" s="10">
        <f t="shared" si="2"/>
        <v>80</v>
      </c>
      <c r="M8" s="3" t="s">
        <v>25</v>
      </c>
      <c r="N8" s="5">
        <v>6</v>
      </c>
      <c r="O8" s="5">
        <v>8</v>
      </c>
      <c r="P8" s="24">
        <v>0.01244212962962963</v>
      </c>
      <c r="Q8" s="24">
        <v>0.010104166666666668</v>
      </c>
      <c r="R8" s="5">
        <v>4</v>
      </c>
      <c r="S8" s="26">
        <v>4000</v>
      </c>
      <c r="T8" s="51">
        <f t="shared" si="3"/>
        <v>4.479166666666667</v>
      </c>
      <c r="U8" s="5">
        <v>4</v>
      </c>
    </row>
    <row r="9" spans="1:21" ht="14.25" thickBot="1" thickTop="1">
      <c r="A9" s="11">
        <v>37373</v>
      </c>
      <c r="B9" s="3" t="s">
        <v>118</v>
      </c>
      <c r="C9" s="6">
        <v>100</v>
      </c>
      <c r="D9" s="6">
        <v>30</v>
      </c>
      <c r="E9" s="3">
        <v>210</v>
      </c>
      <c r="F9" s="10">
        <f t="shared" si="0"/>
        <v>210</v>
      </c>
      <c r="G9" s="6"/>
      <c r="H9" s="6"/>
      <c r="I9" s="6">
        <v>100</v>
      </c>
      <c r="J9" s="10">
        <f t="shared" si="1"/>
        <v>440</v>
      </c>
      <c r="K9" s="6"/>
      <c r="L9" s="10">
        <f t="shared" si="2"/>
        <v>100</v>
      </c>
      <c r="M9" s="3" t="s">
        <v>25</v>
      </c>
      <c r="N9" s="5">
        <v>5</v>
      </c>
      <c r="O9" s="5">
        <v>10</v>
      </c>
      <c r="P9" s="24">
        <v>0.03108796296296296</v>
      </c>
      <c r="Q9" s="24">
        <v>0.02533564814814815</v>
      </c>
      <c r="R9" s="5">
        <v>2</v>
      </c>
      <c r="S9" s="26">
        <v>10000</v>
      </c>
      <c r="T9" s="51">
        <f t="shared" si="3"/>
        <v>4.4766666666666675</v>
      </c>
      <c r="U9" s="5">
        <v>5</v>
      </c>
    </row>
    <row r="10" spans="1:21" ht="14.25" thickBot="1" thickTop="1">
      <c r="A10" s="11">
        <v>37380</v>
      </c>
      <c r="B10" s="3" t="s">
        <v>122</v>
      </c>
      <c r="C10" s="6">
        <v>90</v>
      </c>
      <c r="D10" s="6">
        <v>30</v>
      </c>
      <c r="E10" s="3">
        <v>140</v>
      </c>
      <c r="F10" s="10">
        <f t="shared" si="0"/>
        <v>140</v>
      </c>
      <c r="G10" s="6"/>
      <c r="H10" s="6"/>
      <c r="I10" s="6">
        <v>30</v>
      </c>
      <c r="J10" s="10">
        <f t="shared" si="1"/>
        <v>290</v>
      </c>
      <c r="K10" s="6"/>
      <c r="L10" s="10">
        <f t="shared" si="2"/>
        <v>90</v>
      </c>
      <c r="M10" s="3" t="s">
        <v>123</v>
      </c>
      <c r="N10" s="5">
        <v>24</v>
      </c>
      <c r="O10" s="5">
        <v>42</v>
      </c>
      <c r="P10" s="24">
        <v>0.03085648148148148</v>
      </c>
      <c r="Q10" s="24">
        <v>0.023877314814814813</v>
      </c>
      <c r="R10" s="5">
        <v>2</v>
      </c>
      <c r="S10" s="26">
        <v>10200</v>
      </c>
      <c r="T10" s="51">
        <f t="shared" si="3"/>
        <v>4.356209150326797</v>
      </c>
      <c r="U10" s="5">
        <v>6</v>
      </c>
    </row>
    <row r="11" spans="1:21" ht="14.25" thickBot="1" thickTop="1">
      <c r="A11" s="11">
        <v>37393</v>
      </c>
      <c r="B11" s="3" t="s">
        <v>125</v>
      </c>
      <c r="C11" s="6">
        <v>100</v>
      </c>
      <c r="D11" s="6">
        <v>30</v>
      </c>
      <c r="E11" s="3">
        <v>200</v>
      </c>
      <c r="F11" s="10">
        <f t="shared" si="0"/>
        <v>200</v>
      </c>
      <c r="G11" s="6"/>
      <c r="H11" s="6"/>
      <c r="I11" s="6">
        <v>50</v>
      </c>
      <c r="J11" s="10">
        <f t="shared" si="1"/>
        <v>380</v>
      </c>
      <c r="K11" s="6"/>
      <c r="L11" s="10">
        <f t="shared" si="2"/>
        <v>100</v>
      </c>
      <c r="M11" s="3" t="s">
        <v>70</v>
      </c>
      <c r="N11" s="5">
        <v>44</v>
      </c>
      <c r="O11" s="5">
        <v>60</v>
      </c>
      <c r="P11" s="24">
        <v>0.030173611111111113</v>
      </c>
      <c r="Q11" s="24">
        <v>0.021053240740740744</v>
      </c>
      <c r="R11" s="5">
        <v>2</v>
      </c>
      <c r="S11" s="26">
        <v>10000</v>
      </c>
      <c r="T11" s="51">
        <f t="shared" si="3"/>
        <v>4.345</v>
      </c>
      <c r="U11" s="5">
        <v>7</v>
      </c>
    </row>
    <row r="12" spans="1:21" ht="14.25" thickBot="1" thickTop="1">
      <c r="A12" s="11">
        <v>37396</v>
      </c>
      <c r="B12" s="3" t="s">
        <v>126</v>
      </c>
      <c r="C12" s="6">
        <v>90</v>
      </c>
      <c r="D12" s="6">
        <v>30</v>
      </c>
      <c r="E12" s="3">
        <v>200</v>
      </c>
      <c r="F12" s="10">
        <f t="shared" si="0"/>
        <v>200</v>
      </c>
      <c r="G12" s="6"/>
      <c r="H12" s="6"/>
      <c r="I12" s="6">
        <v>75</v>
      </c>
      <c r="J12" s="10">
        <f t="shared" si="1"/>
        <v>395</v>
      </c>
      <c r="K12" s="6"/>
      <c r="L12" s="10">
        <f t="shared" si="2"/>
        <v>90</v>
      </c>
      <c r="M12" s="3" t="s">
        <v>70</v>
      </c>
      <c r="N12" s="5">
        <v>66</v>
      </c>
      <c r="O12" s="5">
        <v>74</v>
      </c>
      <c r="P12" s="24">
        <v>0.01695601851851852</v>
      </c>
      <c r="Q12" s="24">
        <v>0.010659722222222221</v>
      </c>
      <c r="R12" s="5">
        <v>1</v>
      </c>
      <c r="S12" s="26">
        <v>4500</v>
      </c>
      <c r="T12" s="51">
        <f t="shared" si="3"/>
        <v>5.425925925925926</v>
      </c>
      <c r="U12" s="5">
        <v>8</v>
      </c>
    </row>
    <row r="13" spans="1:21" ht="14.25" thickBot="1" thickTop="1">
      <c r="A13" s="11">
        <v>37406</v>
      </c>
      <c r="B13" s="3" t="s">
        <v>156</v>
      </c>
      <c r="C13" s="6">
        <v>140</v>
      </c>
      <c r="D13" s="6">
        <v>60</v>
      </c>
      <c r="E13" s="3">
        <v>200</v>
      </c>
      <c r="F13" s="10">
        <f t="shared" si="0"/>
        <v>200</v>
      </c>
      <c r="G13" s="6"/>
      <c r="H13" s="6"/>
      <c r="I13" s="6"/>
      <c r="J13" s="10">
        <f t="shared" si="1"/>
        <v>400</v>
      </c>
      <c r="K13" s="6"/>
      <c r="L13" s="10">
        <f t="shared" si="2"/>
        <v>140</v>
      </c>
      <c r="M13" s="3" t="s">
        <v>70</v>
      </c>
      <c r="N13" s="5">
        <v>201</v>
      </c>
      <c r="O13" s="5">
        <v>1462</v>
      </c>
      <c r="P13" s="24">
        <v>0.015011574074074075</v>
      </c>
      <c r="Q13" s="24">
        <v>0.011030092592592591</v>
      </c>
      <c r="R13" s="5"/>
      <c r="S13" s="26">
        <v>5200</v>
      </c>
      <c r="T13" s="51">
        <f t="shared" si="3"/>
        <v>4.157051282051282</v>
      </c>
      <c r="U13" s="5">
        <v>9</v>
      </c>
    </row>
    <row r="14" spans="1:21" ht="14.25" thickBot="1" thickTop="1">
      <c r="A14" s="11">
        <v>37408</v>
      </c>
      <c r="B14" s="3" t="s">
        <v>127</v>
      </c>
      <c r="C14" s="6">
        <v>160</v>
      </c>
      <c r="D14" s="6"/>
      <c r="E14" s="3">
        <v>200</v>
      </c>
      <c r="F14" s="10">
        <f t="shared" si="0"/>
        <v>200</v>
      </c>
      <c r="G14" s="6"/>
      <c r="H14" s="6"/>
      <c r="I14" s="6"/>
      <c r="J14" s="10">
        <f t="shared" si="1"/>
        <v>360</v>
      </c>
      <c r="K14" s="6"/>
      <c r="L14" s="10">
        <f t="shared" si="2"/>
        <v>150</v>
      </c>
      <c r="M14" s="3" t="s">
        <v>160</v>
      </c>
      <c r="N14" s="5">
        <v>309</v>
      </c>
      <c r="O14" s="5">
        <v>2503</v>
      </c>
      <c r="P14" s="24">
        <v>0.03019675925925926</v>
      </c>
      <c r="Q14" s="24">
        <v>0.020300925925925927</v>
      </c>
      <c r="R14" s="5"/>
      <c r="S14" s="26">
        <v>10000</v>
      </c>
      <c r="T14" s="51">
        <f t="shared" si="3"/>
        <v>4.348333333333333</v>
      </c>
      <c r="U14" s="5">
        <v>10</v>
      </c>
    </row>
    <row r="15" spans="1:21" ht="14.25" thickBot="1" thickTop="1">
      <c r="A15" s="11">
        <v>37412</v>
      </c>
      <c r="B15" s="3" t="s">
        <v>128</v>
      </c>
      <c r="C15" s="6">
        <v>80</v>
      </c>
      <c r="D15" s="6">
        <v>40</v>
      </c>
      <c r="E15" s="3">
        <v>120</v>
      </c>
      <c r="F15" s="10">
        <f t="shared" si="0"/>
        <v>120</v>
      </c>
      <c r="G15" s="6"/>
      <c r="H15" s="6"/>
      <c r="I15" s="6">
        <v>20</v>
      </c>
      <c r="J15" s="10">
        <f t="shared" si="1"/>
        <v>260</v>
      </c>
      <c r="K15" s="6"/>
      <c r="L15" s="10">
        <f t="shared" si="2"/>
        <v>80</v>
      </c>
      <c r="M15" s="3" t="s">
        <v>25</v>
      </c>
      <c r="N15" s="5">
        <v>7</v>
      </c>
      <c r="O15" s="5">
        <v>10</v>
      </c>
      <c r="P15" s="24">
        <v>0.017372685185185185</v>
      </c>
      <c r="Q15" s="24">
        <v>0.01386574074074074</v>
      </c>
      <c r="R15" s="5">
        <v>1</v>
      </c>
      <c r="S15" s="26">
        <v>5700</v>
      </c>
      <c r="T15" s="51">
        <f t="shared" si="3"/>
        <v>4.388888888888888</v>
      </c>
      <c r="U15" s="5">
        <v>11</v>
      </c>
    </row>
    <row r="16" spans="1:21" ht="14.25" thickBot="1" thickTop="1">
      <c r="A16" s="11">
        <v>37415</v>
      </c>
      <c r="B16" s="3" t="s">
        <v>129</v>
      </c>
      <c r="C16" s="6">
        <v>460</v>
      </c>
      <c r="D16" s="6"/>
      <c r="E16" s="3">
        <v>600</v>
      </c>
      <c r="F16" s="10">
        <f t="shared" si="0"/>
        <v>600</v>
      </c>
      <c r="G16" s="6">
        <v>50</v>
      </c>
      <c r="H16" s="6"/>
      <c r="I16" s="6">
        <v>200</v>
      </c>
      <c r="J16" s="10">
        <f t="shared" si="1"/>
        <v>1310</v>
      </c>
      <c r="K16" s="6"/>
      <c r="L16" s="10">
        <f t="shared" si="2"/>
        <v>150</v>
      </c>
      <c r="M16" s="3" t="s">
        <v>70</v>
      </c>
      <c r="N16" s="5">
        <v>2614</v>
      </c>
      <c r="O16" s="5">
        <v>11722</v>
      </c>
      <c r="P16" s="24">
        <v>0.1641087962962963</v>
      </c>
      <c r="Q16" s="24">
        <v>0.09606481481481481</v>
      </c>
      <c r="R16" s="5">
        <v>6</v>
      </c>
      <c r="S16" s="26">
        <v>42160</v>
      </c>
      <c r="T16" s="51">
        <f t="shared" si="3"/>
        <v>5.60523402909551</v>
      </c>
      <c r="U16" s="5">
        <v>12</v>
      </c>
    </row>
    <row r="17" spans="1:21" ht="14.25" thickBot="1" thickTop="1">
      <c r="A17" s="11">
        <v>37422</v>
      </c>
      <c r="B17" s="3" t="s">
        <v>130</v>
      </c>
      <c r="C17" s="6">
        <v>90</v>
      </c>
      <c r="D17" s="6"/>
      <c r="E17" s="3">
        <v>220</v>
      </c>
      <c r="F17" s="10">
        <f t="shared" si="0"/>
        <v>220</v>
      </c>
      <c r="G17" s="6"/>
      <c r="H17" s="6"/>
      <c r="I17" s="6"/>
      <c r="J17" s="10">
        <f t="shared" si="1"/>
        <v>310</v>
      </c>
      <c r="K17" s="6"/>
      <c r="L17" s="10">
        <f t="shared" si="2"/>
        <v>90</v>
      </c>
      <c r="M17" s="3" t="s">
        <v>70</v>
      </c>
      <c r="N17" s="5">
        <v>23</v>
      </c>
      <c r="O17" s="5">
        <v>40</v>
      </c>
      <c r="P17" s="24">
        <v>0.027881944444444445</v>
      </c>
      <c r="Q17" s="24">
        <v>0.02255787037037037</v>
      </c>
      <c r="R17" s="5">
        <v>1</v>
      </c>
      <c r="S17" s="26">
        <v>9000</v>
      </c>
      <c r="T17" s="51">
        <f t="shared" si="3"/>
        <v>4.461111111111111</v>
      </c>
      <c r="U17" s="5">
        <v>13</v>
      </c>
    </row>
    <row r="18" spans="1:21" ht="14.25" thickBot="1" thickTop="1">
      <c r="A18" s="11">
        <v>37426</v>
      </c>
      <c r="B18" s="3" t="s">
        <v>162</v>
      </c>
      <c r="C18" s="6">
        <v>40</v>
      </c>
      <c r="D18" s="6"/>
      <c r="E18" s="3">
        <v>200</v>
      </c>
      <c r="F18" s="10">
        <f t="shared" si="0"/>
        <v>200</v>
      </c>
      <c r="G18" s="6"/>
      <c r="H18" s="6"/>
      <c r="I18" s="6">
        <v>30</v>
      </c>
      <c r="J18" s="10">
        <f t="shared" si="1"/>
        <v>270</v>
      </c>
      <c r="K18" s="6"/>
      <c r="L18" s="10">
        <f t="shared" si="2"/>
        <v>40</v>
      </c>
      <c r="M18" s="3" t="s">
        <v>25</v>
      </c>
      <c r="N18" s="5">
        <v>8</v>
      </c>
      <c r="O18" s="5">
        <v>11</v>
      </c>
      <c r="P18" s="24">
        <v>0.014664351851851852</v>
      </c>
      <c r="Q18" s="24">
        <v>0.012025462962962962</v>
      </c>
      <c r="R18" s="5">
        <v>3</v>
      </c>
      <c r="S18" s="26">
        <v>5000</v>
      </c>
      <c r="T18" s="51">
        <f t="shared" si="3"/>
        <v>4.223333333333334</v>
      </c>
      <c r="U18" s="5">
        <v>14</v>
      </c>
    </row>
    <row r="19" spans="1:21" ht="14.25" thickBot="1" thickTop="1">
      <c r="A19" s="11">
        <v>37443</v>
      </c>
      <c r="B19" s="3" t="s">
        <v>131</v>
      </c>
      <c r="C19" s="6">
        <v>100</v>
      </c>
      <c r="D19" s="6">
        <v>40</v>
      </c>
      <c r="E19" s="3">
        <v>20</v>
      </c>
      <c r="F19" s="10">
        <f t="shared" si="0"/>
        <v>20</v>
      </c>
      <c r="G19" s="6"/>
      <c r="H19" s="6"/>
      <c r="I19" s="6">
        <v>75</v>
      </c>
      <c r="J19" s="10">
        <f t="shared" si="1"/>
        <v>235</v>
      </c>
      <c r="K19" s="6">
        <v>50</v>
      </c>
      <c r="L19" s="10">
        <f t="shared" si="2"/>
        <v>100</v>
      </c>
      <c r="M19" s="3" t="s">
        <v>70</v>
      </c>
      <c r="N19" s="5">
        <v>30</v>
      </c>
      <c r="O19" s="5">
        <v>52</v>
      </c>
      <c r="P19" s="24">
        <v>0.016469907407407405</v>
      </c>
      <c r="Q19" s="24">
        <v>0.01207175925925926</v>
      </c>
      <c r="R19" s="5"/>
      <c r="S19" s="26">
        <v>5600</v>
      </c>
      <c r="T19" s="51">
        <f t="shared" si="3"/>
        <v>4.2351190476190474</v>
      </c>
      <c r="U19" s="5">
        <v>15</v>
      </c>
    </row>
    <row r="20" spans="1:21" ht="14.25" thickBot="1" thickTop="1">
      <c r="A20" s="11">
        <v>37446</v>
      </c>
      <c r="B20" s="3" t="s">
        <v>132</v>
      </c>
      <c r="C20" s="6">
        <v>100</v>
      </c>
      <c r="D20" s="6">
        <v>40</v>
      </c>
      <c r="E20" s="3">
        <v>80</v>
      </c>
      <c r="F20" s="10">
        <f t="shared" si="0"/>
        <v>80</v>
      </c>
      <c r="G20" s="6"/>
      <c r="H20" s="6"/>
      <c r="I20" s="6">
        <v>75</v>
      </c>
      <c r="J20" s="10">
        <f t="shared" si="1"/>
        <v>295</v>
      </c>
      <c r="K20" s="6"/>
      <c r="L20" s="10">
        <f t="shared" si="2"/>
        <v>100</v>
      </c>
      <c r="M20" s="3" t="s">
        <v>70</v>
      </c>
      <c r="N20" s="5"/>
      <c r="O20" s="5"/>
      <c r="P20" s="24">
        <v>0.02262731481481482</v>
      </c>
      <c r="Q20" s="24"/>
      <c r="R20" s="5"/>
      <c r="S20" s="26">
        <v>7500</v>
      </c>
      <c r="T20" s="51">
        <f t="shared" si="3"/>
        <v>4.344444444444445</v>
      </c>
      <c r="U20" s="5">
        <v>16</v>
      </c>
    </row>
    <row r="21" spans="1:21" ht="14.25" thickBot="1" thickTop="1">
      <c r="A21" s="11">
        <v>37447</v>
      </c>
      <c r="B21" s="3" t="s">
        <v>133</v>
      </c>
      <c r="C21" s="6">
        <v>40</v>
      </c>
      <c r="D21" s="6"/>
      <c r="E21" s="3">
        <v>80</v>
      </c>
      <c r="F21" s="10">
        <f t="shared" si="0"/>
        <v>80</v>
      </c>
      <c r="G21" s="6"/>
      <c r="H21" s="6"/>
      <c r="I21" s="6">
        <v>75</v>
      </c>
      <c r="J21" s="10">
        <f t="shared" si="1"/>
        <v>195</v>
      </c>
      <c r="K21" s="6"/>
      <c r="L21" s="10">
        <f t="shared" si="2"/>
        <v>40</v>
      </c>
      <c r="M21" s="3" t="s">
        <v>70</v>
      </c>
      <c r="N21" s="5">
        <v>17</v>
      </c>
      <c r="O21" s="5">
        <v>27</v>
      </c>
      <c r="P21" s="24">
        <v>0.021122685185185185</v>
      </c>
      <c r="Q21" s="24">
        <v>0.015833333333333335</v>
      </c>
      <c r="R21" s="5"/>
      <c r="S21" s="26">
        <v>6700</v>
      </c>
      <c r="T21" s="51">
        <f t="shared" si="3"/>
        <v>4.539800995024875</v>
      </c>
      <c r="U21" s="5">
        <v>17</v>
      </c>
    </row>
    <row r="22" spans="1:21" ht="14.25" thickBot="1" thickTop="1">
      <c r="A22" s="11">
        <v>37450</v>
      </c>
      <c r="B22" s="3" t="s">
        <v>134</v>
      </c>
      <c r="C22" s="6">
        <v>140</v>
      </c>
      <c r="D22" s="6">
        <v>60</v>
      </c>
      <c r="E22" s="3">
        <v>90</v>
      </c>
      <c r="F22" s="10">
        <f t="shared" si="0"/>
        <v>90</v>
      </c>
      <c r="G22" s="6"/>
      <c r="H22" s="6"/>
      <c r="I22" s="6">
        <v>75</v>
      </c>
      <c r="J22" s="10">
        <f t="shared" si="1"/>
        <v>365</v>
      </c>
      <c r="K22" s="6"/>
      <c r="L22" s="10">
        <f t="shared" si="2"/>
        <v>140</v>
      </c>
      <c r="M22" s="3" t="s">
        <v>123</v>
      </c>
      <c r="N22" s="5">
        <v>23</v>
      </c>
      <c r="O22" s="5">
        <v>27</v>
      </c>
      <c r="P22" s="24">
        <v>0.03386574074074074</v>
      </c>
      <c r="Q22" s="24">
        <v>0.027384259259259257</v>
      </c>
      <c r="R22" s="5"/>
      <c r="S22" s="26">
        <v>10600</v>
      </c>
      <c r="T22" s="51">
        <f t="shared" si="3"/>
        <v>4.60062893081761</v>
      </c>
      <c r="U22" s="5">
        <v>18</v>
      </c>
    </row>
    <row r="23" spans="1:21" ht="14.25" thickBot="1" thickTop="1">
      <c r="A23" s="11">
        <v>37464</v>
      </c>
      <c r="B23" s="3" t="s">
        <v>135</v>
      </c>
      <c r="C23" s="6">
        <v>120</v>
      </c>
      <c r="D23" s="6">
        <v>30</v>
      </c>
      <c r="E23" s="3">
        <v>400</v>
      </c>
      <c r="F23" s="10">
        <f t="shared" si="0"/>
        <v>400</v>
      </c>
      <c r="G23" s="6"/>
      <c r="H23" s="6"/>
      <c r="I23" s="6">
        <v>75</v>
      </c>
      <c r="J23" s="10">
        <f t="shared" si="1"/>
        <v>625</v>
      </c>
      <c r="K23" s="6"/>
      <c r="L23" s="10">
        <f t="shared" si="2"/>
        <v>120</v>
      </c>
      <c r="M23" s="3" t="s">
        <v>123</v>
      </c>
      <c r="N23" s="5"/>
      <c r="O23" s="5"/>
      <c r="P23" s="24">
        <v>0.0875</v>
      </c>
      <c r="Q23" s="24"/>
      <c r="R23" s="5"/>
      <c r="S23" s="26">
        <v>21040</v>
      </c>
      <c r="T23" s="51">
        <f t="shared" si="3"/>
        <v>5.988593155893536</v>
      </c>
      <c r="U23" s="5">
        <v>19</v>
      </c>
    </row>
    <row r="24" spans="1:21" ht="14.25" thickBot="1" thickTop="1">
      <c r="A24" s="11">
        <v>37494</v>
      </c>
      <c r="B24" s="3" t="s">
        <v>203</v>
      </c>
      <c r="C24" s="6">
        <v>30</v>
      </c>
      <c r="D24" s="6">
        <v>20</v>
      </c>
      <c r="E24" s="3">
        <v>60</v>
      </c>
      <c r="F24" s="10">
        <f t="shared" si="0"/>
        <v>60</v>
      </c>
      <c r="G24" s="6"/>
      <c r="H24" s="6"/>
      <c r="I24" s="6"/>
      <c r="J24" s="10">
        <f t="shared" si="1"/>
        <v>110</v>
      </c>
      <c r="K24" s="6">
        <v>100</v>
      </c>
      <c r="L24" s="10">
        <f t="shared" si="2"/>
        <v>30</v>
      </c>
      <c r="M24" s="3" t="s">
        <v>70</v>
      </c>
      <c r="N24" s="5"/>
      <c r="O24" s="5"/>
      <c r="P24" s="24">
        <v>0.01613425925925926</v>
      </c>
      <c r="Q24" s="24"/>
      <c r="R24" s="5"/>
      <c r="S24" s="26">
        <v>5200</v>
      </c>
      <c r="T24" s="51">
        <f t="shared" si="3"/>
        <v>4.467948717948718</v>
      </c>
      <c r="U24" s="5">
        <v>21</v>
      </c>
    </row>
    <row r="25" spans="1:21" ht="14.25" thickBot="1" thickTop="1">
      <c r="A25" s="11">
        <v>37513</v>
      </c>
      <c r="B25" s="3" t="s">
        <v>136</v>
      </c>
      <c r="C25" s="6">
        <v>160</v>
      </c>
      <c r="D25" s="6">
        <v>40</v>
      </c>
      <c r="E25" s="3">
        <v>100</v>
      </c>
      <c r="F25" s="10">
        <f t="shared" si="0"/>
        <v>100</v>
      </c>
      <c r="G25" s="6"/>
      <c r="H25" s="6"/>
      <c r="I25" s="6">
        <v>10</v>
      </c>
      <c r="J25" s="10">
        <f t="shared" si="1"/>
        <v>310</v>
      </c>
      <c r="K25" s="6"/>
      <c r="L25" s="10">
        <f t="shared" si="2"/>
        <v>150</v>
      </c>
      <c r="M25" s="3" t="s">
        <v>70</v>
      </c>
      <c r="N25" s="5">
        <v>51</v>
      </c>
      <c r="O25" s="5">
        <v>66</v>
      </c>
      <c r="P25" s="24">
        <v>0.0703125</v>
      </c>
      <c r="Q25" s="24">
        <v>0.05111111111111111</v>
      </c>
      <c r="R25" s="5">
        <v>3</v>
      </c>
      <c r="S25" s="26">
        <v>21040</v>
      </c>
      <c r="T25" s="51">
        <f t="shared" si="3"/>
        <v>4.81226235741445</v>
      </c>
      <c r="U25" s="5">
        <v>22</v>
      </c>
    </row>
    <row r="26" spans="1:21" ht="14.25" thickBot="1" thickTop="1">
      <c r="A26" s="11">
        <v>37528</v>
      </c>
      <c r="B26" s="3" t="s">
        <v>137</v>
      </c>
      <c r="C26" s="6"/>
      <c r="D26" s="6"/>
      <c r="E26" s="3"/>
      <c r="F26" s="10">
        <f t="shared" si="0"/>
        <v>0</v>
      </c>
      <c r="G26" s="6"/>
      <c r="H26" s="6"/>
      <c r="I26" s="6"/>
      <c r="J26" s="10">
        <f t="shared" si="1"/>
        <v>0</v>
      </c>
      <c r="K26" s="6"/>
      <c r="L26" s="10">
        <f t="shared" si="2"/>
        <v>0</v>
      </c>
      <c r="M26" s="3"/>
      <c r="N26" s="5"/>
      <c r="O26" s="5"/>
      <c r="P26" s="24"/>
      <c r="Q26" s="24"/>
      <c r="R26" s="5"/>
      <c r="S26" s="26"/>
      <c r="T26" s="51">
        <f t="shared" si="3"/>
      </c>
      <c r="U26" s="5">
        <v>23</v>
      </c>
    </row>
    <row r="27" spans="1:21" ht="14.25" thickBot="1" thickTop="1">
      <c r="A27" s="11">
        <v>37541</v>
      </c>
      <c r="B27" s="3" t="s">
        <v>138</v>
      </c>
      <c r="C27" s="6"/>
      <c r="D27" s="6"/>
      <c r="E27" s="3"/>
      <c r="F27" s="10">
        <f t="shared" si="0"/>
        <v>0</v>
      </c>
      <c r="G27" s="6"/>
      <c r="H27" s="6"/>
      <c r="I27" s="6"/>
      <c r="J27" s="10">
        <f t="shared" si="1"/>
        <v>0</v>
      </c>
      <c r="K27" s="6"/>
      <c r="L27" s="10">
        <f t="shared" si="2"/>
        <v>0</v>
      </c>
      <c r="M27" s="3"/>
      <c r="N27" s="5"/>
      <c r="O27" s="5"/>
      <c r="P27" s="24"/>
      <c r="Q27" s="24"/>
      <c r="R27" s="5"/>
      <c r="S27" s="26"/>
      <c r="T27" s="51">
        <f t="shared" si="3"/>
      </c>
      <c r="U27" s="5">
        <v>24</v>
      </c>
    </row>
    <row r="28" spans="1:21" ht="14.25" thickBot="1" thickTop="1">
      <c r="A28" s="11">
        <v>37549</v>
      </c>
      <c r="B28" s="3" t="s">
        <v>139</v>
      </c>
      <c r="C28" s="6"/>
      <c r="D28" s="6"/>
      <c r="E28" s="3"/>
      <c r="F28" s="10">
        <f t="shared" si="0"/>
        <v>0</v>
      </c>
      <c r="G28" s="6"/>
      <c r="H28" s="6"/>
      <c r="I28" s="6"/>
      <c r="J28" s="10">
        <f t="shared" si="1"/>
        <v>0</v>
      </c>
      <c r="K28" s="6"/>
      <c r="L28" s="10">
        <f t="shared" si="2"/>
        <v>0</v>
      </c>
      <c r="M28" s="3"/>
      <c r="N28" s="5"/>
      <c r="O28" s="5"/>
      <c r="P28" s="24"/>
      <c r="Q28" s="24"/>
      <c r="R28" s="5"/>
      <c r="S28" s="26"/>
      <c r="T28" s="51">
        <f t="shared" si="3"/>
      </c>
      <c r="U28" s="5">
        <v>25</v>
      </c>
    </row>
    <row r="29" spans="1:21" ht="14.25" thickBot="1" thickTop="1">
      <c r="A29" s="11">
        <v>37562</v>
      </c>
      <c r="B29" s="3" t="s">
        <v>140</v>
      </c>
      <c r="C29" s="6"/>
      <c r="D29" s="6"/>
      <c r="E29" s="3"/>
      <c r="F29" s="10">
        <f t="shared" si="0"/>
        <v>0</v>
      </c>
      <c r="G29" s="6"/>
      <c r="H29" s="6"/>
      <c r="I29" s="6"/>
      <c r="J29" s="10">
        <f t="shared" si="1"/>
        <v>0</v>
      </c>
      <c r="K29" s="6"/>
      <c r="L29" s="10">
        <f t="shared" si="2"/>
        <v>0</v>
      </c>
      <c r="M29" s="3"/>
      <c r="N29" s="5"/>
      <c r="O29" s="5"/>
      <c r="P29" s="24"/>
      <c r="Q29" s="24"/>
      <c r="R29" s="5"/>
      <c r="S29" s="26"/>
      <c r="T29" s="51">
        <f t="shared" si="3"/>
      </c>
      <c r="U29" s="5">
        <v>26</v>
      </c>
    </row>
    <row r="30" spans="1:21" ht="14.25" thickBot="1" thickTop="1">
      <c r="A30" s="11">
        <v>37597</v>
      </c>
      <c r="B30" s="3" t="s">
        <v>17</v>
      </c>
      <c r="C30" s="6"/>
      <c r="D30" s="6"/>
      <c r="E30" s="3"/>
      <c r="F30" s="10">
        <f t="shared" si="0"/>
        <v>0</v>
      </c>
      <c r="G30" s="6"/>
      <c r="H30" s="6"/>
      <c r="I30" s="6"/>
      <c r="J30" s="10">
        <f t="shared" si="1"/>
        <v>0</v>
      </c>
      <c r="K30" s="6"/>
      <c r="L30" s="10">
        <f t="shared" si="2"/>
        <v>0</v>
      </c>
      <c r="M30" s="3"/>
      <c r="N30" s="5"/>
      <c r="O30" s="5"/>
      <c r="P30" s="24"/>
      <c r="Q30" s="24"/>
      <c r="R30" s="5"/>
      <c r="S30" s="26"/>
      <c r="T30" s="51">
        <f t="shared" si="3"/>
      </c>
      <c r="U30" s="5">
        <v>27</v>
      </c>
    </row>
    <row r="31" spans="1:21" ht="14.25" thickBot="1" thickTop="1">
      <c r="A31" s="11">
        <v>37621</v>
      </c>
      <c r="B31" s="3" t="s">
        <v>69</v>
      </c>
      <c r="C31" s="6"/>
      <c r="D31" s="6"/>
      <c r="E31" s="3"/>
      <c r="F31" s="10">
        <f t="shared" si="0"/>
        <v>0</v>
      </c>
      <c r="G31" s="6"/>
      <c r="H31" s="6"/>
      <c r="I31" s="6"/>
      <c r="J31" s="10">
        <f t="shared" si="1"/>
        <v>0</v>
      </c>
      <c r="K31" s="6"/>
      <c r="L31" s="10">
        <f t="shared" si="2"/>
        <v>0</v>
      </c>
      <c r="M31" s="3"/>
      <c r="N31" s="5"/>
      <c r="O31" s="5"/>
      <c r="P31" s="24"/>
      <c r="Q31" s="24"/>
      <c r="R31" s="5"/>
      <c r="S31" s="26"/>
      <c r="T31" s="51">
        <f t="shared" si="3"/>
      </c>
      <c r="U31" s="5">
        <v>28</v>
      </c>
    </row>
    <row r="32" spans="1:21" ht="14.25" thickBot="1" thickTop="1">
      <c r="A32" s="11"/>
      <c r="B32" s="3"/>
      <c r="C32" s="6"/>
      <c r="D32" s="6"/>
      <c r="E32" s="3"/>
      <c r="F32" s="10">
        <f t="shared" si="0"/>
        <v>0</v>
      </c>
      <c r="G32" s="6"/>
      <c r="H32" s="6"/>
      <c r="I32" s="6"/>
      <c r="J32" s="10">
        <f t="shared" si="1"/>
        <v>0</v>
      </c>
      <c r="K32" s="6"/>
      <c r="L32" s="10">
        <f t="shared" si="2"/>
        <v>0</v>
      </c>
      <c r="M32" s="3"/>
      <c r="N32" s="5"/>
      <c r="O32" s="5"/>
      <c r="P32" s="24"/>
      <c r="Q32" s="24"/>
      <c r="R32" s="5"/>
      <c r="S32" s="26"/>
      <c r="T32" s="51">
        <f t="shared" si="3"/>
      </c>
      <c r="U32" s="5">
        <v>29</v>
      </c>
    </row>
    <row r="33" spans="1:21" ht="14.25" thickBot="1" thickTop="1">
      <c r="A33" s="11"/>
      <c r="B33" s="3"/>
      <c r="C33" s="6"/>
      <c r="D33" s="6"/>
      <c r="E33" s="3"/>
      <c r="F33" s="10">
        <f t="shared" si="0"/>
        <v>0</v>
      </c>
      <c r="G33" s="6"/>
      <c r="H33" s="6"/>
      <c r="I33" s="6"/>
      <c r="J33" s="10">
        <f t="shared" si="1"/>
        <v>0</v>
      </c>
      <c r="K33" s="6"/>
      <c r="L33" s="10">
        <f t="shared" si="2"/>
        <v>0</v>
      </c>
      <c r="M33" s="3"/>
      <c r="N33" s="5"/>
      <c r="O33" s="5"/>
      <c r="P33" s="24"/>
      <c r="Q33" s="24"/>
      <c r="R33" s="5"/>
      <c r="S33" s="26"/>
      <c r="T33" s="51">
        <f t="shared" si="3"/>
      </c>
      <c r="U33" s="5">
        <v>30</v>
      </c>
    </row>
    <row r="34" spans="1:21" ht="14.25" thickBot="1" thickTop="1">
      <c r="A34" s="11"/>
      <c r="B34" s="3"/>
      <c r="C34" s="6"/>
      <c r="D34" s="6"/>
      <c r="E34" s="3"/>
      <c r="F34" s="10">
        <f t="shared" si="0"/>
        <v>0</v>
      </c>
      <c r="G34" s="6"/>
      <c r="H34" s="6"/>
      <c r="I34" s="6"/>
      <c r="J34" s="10">
        <f t="shared" si="1"/>
        <v>0</v>
      </c>
      <c r="K34" s="6"/>
      <c r="L34" s="10">
        <f t="shared" si="2"/>
        <v>0</v>
      </c>
      <c r="M34" s="3"/>
      <c r="N34" s="5"/>
      <c r="O34" s="5"/>
      <c r="P34" s="24"/>
      <c r="Q34" s="24"/>
      <c r="R34" s="5"/>
      <c r="S34" s="26"/>
      <c r="T34" s="51">
        <f t="shared" si="3"/>
      </c>
      <c r="U34" s="5">
        <v>31</v>
      </c>
    </row>
    <row r="35" spans="1:21" ht="14.25" thickBot="1" thickTop="1">
      <c r="A35" s="11"/>
      <c r="B35" s="3"/>
      <c r="C35" s="6"/>
      <c r="D35" s="6"/>
      <c r="E35" s="3"/>
      <c r="F35" s="10">
        <f t="shared" si="0"/>
        <v>0</v>
      </c>
      <c r="G35" s="6"/>
      <c r="H35" s="6"/>
      <c r="I35" s="6"/>
      <c r="J35" s="10">
        <f t="shared" si="1"/>
        <v>0</v>
      </c>
      <c r="K35" s="6"/>
      <c r="L35" s="10">
        <f t="shared" si="2"/>
        <v>0</v>
      </c>
      <c r="M35" s="3"/>
      <c r="N35" s="5"/>
      <c r="O35" s="5"/>
      <c r="P35" s="24"/>
      <c r="Q35" s="24"/>
      <c r="R35" s="5"/>
      <c r="S35" s="26"/>
      <c r="T35" s="51">
        <f t="shared" si="3"/>
      </c>
      <c r="U35" s="5">
        <v>32</v>
      </c>
    </row>
    <row r="36" spans="1:21" ht="14.25" thickBot="1" thickTop="1">
      <c r="A36" s="11"/>
      <c r="B36" s="3"/>
      <c r="C36" s="6"/>
      <c r="D36" s="6"/>
      <c r="E36" s="3"/>
      <c r="F36" s="10">
        <f t="shared" si="0"/>
        <v>0</v>
      </c>
      <c r="G36" s="6"/>
      <c r="H36" s="6"/>
      <c r="I36" s="6"/>
      <c r="J36" s="10">
        <f t="shared" si="1"/>
        <v>0</v>
      </c>
      <c r="K36" s="6"/>
      <c r="L36" s="10">
        <f t="shared" si="2"/>
        <v>0</v>
      </c>
      <c r="M36" s="3"/>
      <c r="N36" s="5"/>
      <c r="O36" s="5"/>
      <c r="P36" s="24"/>
      <c r="Q36" s="24"/>
      <c r="R36" s="5"/>
      <c r="S36" s="26"/>
      <c r="T36" s="51">
        <f t="shared" si="3"/>
      </c>
      <c r="U36" s="5">
        <v>33</v>
      </c>
    </row>
    <row r="37" spans="1:21" ht="14.25" thickBot="1" thickTop="1">
      <c r="A37" s="11"/>
      <c r="B37" s="3"/>
      <c r="C37" s="6"/>
      <c r="D37" s="6"/>
      <c r="E37" s="3"/>
      <c r="F37" s="10">
        <f t="shared" si="0"/>
        <v>0</v>
      </c>
      <c r="G37" s="6"/>
      <c r="H37" s="6"/>
      <c r="I37" s="6"/>
      <c r="J37" s="10">
        <f t="shared" si="1"/>
        <v>0</v>
      </c>
      <c r="K37" s="6"/>
      <c r="L37" s="10">
        <f t="shared" si="2"/>
        <v>0</v>
      </c>
      <c r="M37" s="3"/>
      <c r="N37" s="5"/>
      <c r="O37" s="5"/>
      <c r="P37" s="24"/>
      <c r="Q37" s="24"/>
      <c r="R37" s="5"/>
      <c r="S37" s="26"/>
      <c r="T37" s="51">
        <f t="shared" si="3"/>
      </c>
      <c r="U37" s="5">
        <v>34</v>
      </c>
    </row>
    <row r="38" spans="1:21" ht="14.25" thickBot="1" thickTop="1">
      <c r="A38" s="11"/>
      <c r="B38" s="3"/>
      <c r="C38" s="6"/>
      <c r="D38" s="6"/>
      <c r="E38" s="3"/>
      <c r="F38" s="10">
        <f t="shared" si="0"/>
        <v>0</v>
      </c>
      <c r="G38" s="6"/>
      <c r="H38" s="6"/>
      <c r="I38" s="6"/>
      <c r="J38" s="10">
        <f t="shared" si="1"/>
        <v>0</v>
      </c>
      <c r="K38" s="6"/>
      <c r="L38" s="10">
        <f t="shared" si="2"/>
        <v>0</v>
      </c>
      <c r="M38" s="3"/>
      <c r="N38" s="5"/>
      <c r="O38" s="5"/>
      <c r="P38" s="24"/>
      <c r="Q38" s="24"/>
      <c r="R38" s="5"/>
      <c r="S38" s="26"/>
      <c r="T38" s="51">
        <f t="shared" si="3"/>
      </c>
      <c r="U38" s="5">
        <v>35</v>
      </c>
    </row>
    <row r="39" spans="1:21" ht="14.25" thickBot="1" thickTop="1">
      <c r="A39" s="11"/>
      <c r="B39" s="3"/>
      <c r="C39" s="6"/>
      <c r="D39" s="6"/>
      <c r="E39" s="3"/>
      <c r="F39" s="10">
        <f t="shared" si="0"/>
        <v>0</v>
      </c>
      <c r="G39" s="6"/>
      <c r="H39" s="6"/>
      <c r="I39" s="6"/>
      <c r="J39" s="10">
        <f t="shared" si="1"/>
        <v>0</v>
      </c>
      <c r="K39" s="6"/>
      <c r="L39" s="10">
        <f t="shared" si="2"/>
        <v>0</v>
      </c>
      <c r="M39" s="3"/>
      <c r="N39" s="5"/>
      <c r="O39" s="5"/>
      <c r="P39" s="24"/>
      <c r="Q39" s="24"/>
      <c r="R39" s="5"/>
      <c r="S39" s="26"/>
      <c r="T39" s="51">
        <f t="shared" si="3"/>
      </c>
      <c r="U39" s="5">
        <v>36</v>
      </c>
    </row>
    <row r="40" spans="1:21" ht="14.25" thickBot="1" thickTop="1">
      <c r="A40" s="11"/>
      <c r="B40" s="3"/>
      <c r="C40" s="6"/>
      <c r="D40" s="6"/>
      <c r="E40" s="3"/>
      <c r="F40" s="10">
        <f t="shared" si="0"/>
        <v>0</v>
      </c>
      <c r="G40" s="6"/>
      <c r="H40" s="6"/>
      <c r="I40" s="6"/>
      <c r="J40" s="10">
        <f t="shared" si="1"/>
        <v>0</v>
      </c>
      <c r="K40" s="6"/>
      <c r="L40" s="10">
        <f t="shared" si="2"/>
        <v>0</v>
      </c>
      <c r="M40" s="3"/>
      <c r="N40" s="5"/>
      <c r="O40" s="5"/>
      <c r="P40" s="24"/>
      <c r="Q40" s="24"/>
      <c r="R40" s="5"/>
      <c r="S40" s="26"/>
      <c r="T40" s="51">
        <f t="shared" si="3"/>
      </c>
      <c r="U40" s="5">
        <v>37</v>
      </c>
    </row>
    <row r="41" spans="1:21" ht="14.25" thickBot="1" thickTop="1">
      <c r="A41" s="11"/>
      <c r="B41" s="3"/>
      <c r="C41" s="6"/>
      <c r="D41" s="6"/>
      <c r="E41" s="3"/>
      <c r="F41" s="10">
        <f t="shared" si="0"/>
        <v>0</v>
      </c>
      <c r="G41" s="6"/>
      <c r="H41" s="6"/>
      <c r="I41" s="6"/>
      <c r="J41" s="10">
        <f t="shared" si="1"/>
        <v>0</v>
      </c>
      <c r="K41" s="6"/>
      <c r="L41" s="10">
        <f t="shared" si="2"/>
        <v>0</v>
      </c>
      <c r="M41" s="3"/>
      <c r="N41" s="5"/>
      <c r="O41" s="5"/>
      <c r="P41" s="24"/>
      <c r="Q41" s="24"/>
      <c r="R41" s="5"/>
      <c r="S41" s="26"/>
      <c r="T41" s="51">
        <f t="shared" si="3"/>
      </c>
      <c r="U41" s="5">
        <v>38</v>
      </c>
    </row>
    <row r="42" spans="1:21" ht="14.25" thickBot="1" thickTop="1">
      <c r="A42" s="11"/>
      <c r="B42" s="3"/>
      <c r="C42" s="6"/>
      <c r="D42" s="6"/>
      <c r="E42" s="3"/>
      <c r="F42" s="10">
        <f t="shared" si="0"/>
        <v>0</v>
      </c>
      <c r="G42" s="6"/>
      <c r="H42" s="6"/>
      <c r="I42" s="6"/>
      <c r="J42" s="10">
        <f t="shared" si="1"/>
        <v>0</v>
      </c>
      <c r="K42" s="6"/>
      <c r="L42" s="10">
        <f t="shared" si="2"/>
        <v>0</v>
      </c>
      <c r="M42" s="3"/>
      <c r="N42" s="5"/>
      <c r="O42" s="5"/>
      <c r="P42" s="24"/>
      <c r="Q42" s="24"/>
      <c r="R42" s="5"/>
      <c r="S42" s="26"/>
      <c r="T42" s="51">
        <f t="shared" si="3"/>
      </c>
      <c r="U42" s="5">
        <v>39</v>
      </c>
    </row>
    <row r="43" spans="1:21" ht="14.25" thickBot="1" thickTop="1">
      <c r="A43" s="11"/>
      <c r="B43" s="3"/>
      <c r="C43" s="6"/>
      <c r="D43" s="6"/>
      <c r="E43" s="3"/>
      <c r="F43" s="10">
        <f t="shared" si="0"/>
        <v>0</v>
      </c>
      <c r="G43" s="6"/>
      <c r="H43" s="6"/>
      <c r="I43" s="6"/>
      <c r="J43" s="10">
        <f t="shared" si="1"/>
        <v>0</v>
      </c>
      <c r="K43" s="6"/>
      <c r="L43" s="10">
        <f t="shared" si="2"/>
        <v>0</v>
      </c>
      <c r="M43" s="3"/>
      <c r="N43" s="5"/>
      <c r="O43" s="5"/>
      <c r="P43" s="24"/>
      <c r="Q43" s="24"/>
      <c r="R43" s="5"/>
      <c r="S43" s="26"/>
      <c r="T43" s="51">
        <f t="shared" si="3"/>
      </c>
      <c r="U43" s="5">
        <v>40</v>
      </c>
    </row>
    <row r="44" spans="1:21" ht="14.25" thickBot="1" thickTop="1">
      <c r="A44" s="11"/>
      <c r="B44" s="3"/>
      <c r="C44" s="6"/>
      <c r="D44" s="6"/>
      <c r="E44" s="3"/>
      <c r="F44" s="10">
        <f t="shared" si="0"/>
        <v>0</v>
      </c>
      <c r="G44" s="6"/>
      <c r="H44" s="6"/>
      <c r="I44" s="6"/>
      <c r="J44" s="10">
        <f t="shared" si="1"/>
        <v>0</v>
      </c>
      <c r="K44" s="6"/>
      <c r="L44" s="10">
        <f t="shared" si="2"/>
        <v>0</v>
      </c>
      <c r="M44" s="3"/>
      <c r="N44" s="5"/>
      <c r="O44" s="5"/>
      <c r="P44" s="24"/>
      <c r="Q44" s="24"/>
      <c r="R44" s="5"/>
      <c r="S44" s="26"/>
      <c r="T44" s="51">
        <f t="shared" si="3"/>
      </c>
      <c r="U44" s="5">
        <v>41</v>
      </c>
    </row>
    <row r="45" spans="1:21" ht="14.25" thickBot="1" thickTop="1">
      <c r="A45" s="11"/>
      <c r="B45" s="3"/>
      <c r="C45" s="6"/>
      <c r="D45" s="6"/>
      <c r="E45" s="3"/>
      <c r="F45" s="10">
        <f t="shared" si="0"/>
        <v>0</v>
      </c>
      <c r="G45" s="6"/>
      <c r="H45" s="6"/>
      <c r="I45" s="6"/>
      <c r="J45" s="10">
        <f t="shared" si="1"/>
        <v>0</v>
      </c>
      <c r="K45" s="6"/>
      <c r="L45" s="10">
        <f t="shared" si="2"/>
        <v>0</v>
      </c>
      <c r="M45" s="3"/>
      <c r="N45" s="5"/>
      <c r="O45" s="5"/>
      <c r="P45" s="24"/>
      <c r="Q45" s="24"/>
      <c r="R45" s="5"/>
      <c r="S45" s="26"/>
      <c r="T45" s="51">
        <f t="shared" si="3"/>
      </c>
      <c r="U45" s="5">
        <v>42</v>
      </c>
    </row>
    <row r="46" spans="1:21" ht="14.25" thickBot="1" thickTop="1">
      <c r="A46" s="11"/>
      <c r="B46" s="3"/>
      <c r="C46" s="6"/>
      <c r="D46" s="6"/>
      <c r="E46" s="3"/>
      <c r="F46" s="10">
        <f t="shared" si="0"/>
        <v>0</v>
      </c>
      <c r="G46" s="6"/>
      <c r="H46" s="6"/>
      <c r="I46" s="6"/>
      <c r="J46" s="10">
        <f t="shared" si="1"/>
        <v>0</v>
      </c>
      <c r="K46" s="6"/>
      <c r="L46" s="10">
        <f t="shared" si="2"/>
        <v>0</v>
      </c>
      <c r="M46" s="3"/>
      <c r="N46" s="5"/>
      <c r="O46" s="5"/>
      <c r="P46" s="24"/>
      <c r="Q46" s="24"/>
      <c r="R46" s="5"/>
      <c r="S46" s="26"/>
      <c r="T46" s="51">
        <f t="shared" si="3"/>
      </c>
      <c r="U46" s="5">
        <v>43</v>
      </c>
    </row>
    <row r="47" spans="1:21" ht="14.25" thickBot="1" thickTop="1">
      <c r="A47" s="11"/>
      <c r="B47" s="3"/>
      <c r="C47" s="6"/>
      <c r="D47" s="6"/>
      <c r="E47" s="3"/>
      <c r="F47" s="10">
        <f t="shared" si="0"/>
        <v>0</v>
      </c>
      <c r="G47" s="6"/>
      <c r="H47" s="6"/>
      <c r="I47" s="6"/>
      <c r="J47" s="10">
        <f t="shared" si="1"/>
        <v>0</v>
      </c>
      <c r="K47" s="6"/>
      <c r="L47" s="10">
        <f t="shared" si="2"/>
        <v>0</v>
      </c>
      <c r="M47" s="3"/>
      <c r="N47" s="5"/>
      <c r="O47" s="5"/>
      <c r="P47" s="24"/>
      <c r="Q47" s="24"/>
      <c r="R47" s="5"/>
      <c r="S47" s="26"/>
      <c r="T47" s="51">
        <f t="shared" si="3"/>
      </c>
      <c r="U47" s="5">
        <v>44</v>
      </c>
    </row>
    <row r="48" spans="1:21" ht="14.25" thickBot="1" thickTop="1">
      <c r="A48" s="11"/>
      <c r="B48" s="3"/>
      <c r="C48" s="6"/>
      <c r="D48" s="6"/>
      <c r="E48" s="3"/>
      <c r="F48" s="10">
        <f t="shared" si="0"/>
        <v>0</v>
      </c>
      <c r="G48" s="6"/>
      <c r="H48" s="6"/>
      <c r="I48" s="6"/>
      <c r="J48" s="10">
        <f t="shared" si="1"/>
        <v>0</v>
      </c>
      <c r="K48" s="6"/>
      <c r="L48" s="10">
        <f t="shared" si="2"/>
        <v>0</v>
      </c>
      <c r="M48" s="3"/>
      <c r="N48" s="5"/>
      <c r="O48" s="5"/>
      <c r="P48" s="24"/>
      <c r="Q48" s="24"/>
      <c r="R48" s="5"/>
      <c r="S48" s="26"/>
      <c r="T48" s="51">
        <f t="shared" si="3"/>
      </c>
      <c r="U48" s="5">
        <v>45</v>
      </c>
    </row>
    <row r="49" spans="1:21" ht="14.25" thickBot="1" thickTop="1">
      <c r="A49" s="11"/>
      <c r="B49" s="3"/>
      <c r="C49" s="6"/>
      <c r="D49" s="6"/>
      <c r="E49" s="3"/>
      <c r="F49" s="10">
        <f t="shared" si="0"/>
        <v>0</v>
      </c>
      <c r="G49" s="6"/>
      <c r="H49" s="6"/>
      <c r="I49" s="6"/>
      <c r="J49" s="10">
        <f t="shared" si="1"/>
        <v>0</v>
      </c>
      <c r="K49" s="6"/>
      <c r="L49" s="10">
        <f t="shared" si="2"/>
        <v>0</v>
      </c>
      <c r="M49" s="3"/>
      <c r="N49" s="5"/>
      <c r="O49" s="5"/>
      <c r="P49" s="24"/>
      <c r="Q49" s="24"/>
      <c r="R49" s="5"/>
      <c r="S49" s="26"/>
      <c r="T49" s="51">
        <f t="shared" si="3"/>
      </c>
      <c r="U49" s="5">
        <v>46</v>
      </c>
    </row>
    <row r="50" spans="1:21" ht="14.25" thickBot="1" thickTop="1">
      <c r="A50" s="11"/>
      <c r="B50" s="3"/>
      <c r="C50" s="6"/>
      <c r="D50" s="6"/>
      <c r="E50" s="3"/>
      <c r="F50" s="10">
        <f t="shared" si="0"/>
        <v>0</v>
      </c>
      <c r="G50" s="6"/>
      <c r="H50" s="6"/>
      <c r="I50" s="6"/>
      <c r="J50" s="10">
        <f t="shared" si="1"/>
        <v>0</v>
      </c>
      <c r="K50" s="6"/>
      <c r="L50" s="10">
        <f t="shared" si="2"/>
        <v>0</v>
      </c>
      <c r="M50" s="3"/>
      <c r="N50" s="5"/>
      <c r="O50" s="5"/>
      <c r="P50" s="24"/>
      <c r="Q50" s="24"/>
      <c r="R50" s="5"/>
      <c r="S50" s="26"/>
      <c r="T50" s="51">
        <f t="shared" si="3"/>
      </c>
      <c r="U50" s="5">
        <v>47</v>
      </c>
    </row>
    <row r="51" spans="1:21" ht="14.25" thickBot="1" thickTop="1">
      <c r="A51" s="11"/>
      <c r="B51" s="3"/>
      <c r="C51" s="6"/>
      <c r="D51" s="6"/>
      <c r="E51" s="3"/>
      <c r="F51" s="10">
        <f t="shared" si="0"/>
        <v>0</v>
      </c>
      <c r="G51" s="6"/>
      <c r="H51" s="6"/>
      <c r="I51" s="6"/>
      <c r="J51" s="10">
        <f t="shared" si="1"/>
        <v>0</v>
      </c>
      <c r="K51" s="6"/>
      <c r="L51" s="10">
        <f t="shared" si="2"/>
        <v>0</v>
      </c>
      <c r="M51" s="3"/>
      <c r="N51" s="5"/>
      <c r="O51" s="5"/>
      <c r="P51" s="24"/>
      <c r="Q51" s="24"/>
      <c r="R51" s="5"/>
      <c r="S51" s="26"/>
      <c r="T51" s="51">
        <f t="shared" si="3"/>
      </c>
      <c r="U51" s="5">
        <v>48</v>
      </c>
    </row>
    <row r="52" spans="1:21" ht="14.25" thickBot="1" thickTop="1">
      <c r="A52" s="11"/>
      <c r="B52" s="3"/>
      <c r="C52" s="6"/>
      <c r="D52" s="6"/>
      <c r="E52" s="3"/>
      <c r="F52" s="10">
        <f t="shared" si="0"/>
        <v>0</v>
      </c>
      <c r="G52" s="6"/>
      <c r="H52" s="6"/>
      <c r="I52" s="6"/>
      <c r="J52" s="10">
        <f t="shared" si="1"/>
        <v>0</v>
      </c>
      <c r="K52" s="6"/>
      <c r="L52" s="10">
        <f t="shared" si="2"/>
        <v>0</v>
      </c>
      <c r="M52" s="3"/>
      <c r="N52" s="5"/>
      <c r="O52" s="5"/>
      <c r="P52" s="24"/>
      <c r="Q52" s="24"/>
      <c r="R52" s="5"/>
      <c r="S52" s="26"/>
      <c r="T52" s="51">
        <f t="shared" si="3"/>
      </c>
      <c r="U52" s="5">
        <v>49</v>
      </c>
    </row>
    <row r="53" spans="1:21" ht="14.25" thickBot="1" thickTop="1">
      <c r="A53" s="11"/>
      <c r="B53" s="3"/>
      <c r="C53" s="6"/>
      <c r="D53" s="6"/>
      <c r="E53" s="3"/>
      <c r="F53" s="10">
        <f t="shared" si="0"/>
        <v>0</v>
      </c>
      <c r="G53" s="6"/>
      <c r="H53" s="6"/>
      <c r="I53" s="6"/>
      <c r="J53" s="10">
        <f t="shared" si="1"/>
        <v>0</v>
      </c>
      <c r="K53" s="6"/>
      <c r="L53" s="10">
        <f t="shared" si="2"/>
        <v>0</v>
      </c>
      <c r="M53" s="3"/>
      <c r="N53" s="5"/>
      <c r="O53" s="5"/>
      <c r="P53" s="24"/>
      <c r="Q53" s="24"/>
      <c r="R53" s="5"/>
      <c r="S53" s="26"/>
      <c r="T53" s="51">
        <f t="shared" si="3"/>
      </c>
      <c r="U53" s="5">
        <v>50</v>
      </c>
    </row>
    <row r="54" spans="1:21" ht="14.25" thickBot="1" thickTop="1">
      <c r="A54" s="14"/>
      <c r="B54" s="15"/>
      <c r="C54" s="16">
        <f aca="true" t="shared" si="4" ref="C54:K54">SUM(C5:C53)</f>
        <v>2420</v>
      </c>
      <c r="D54" s="16">
        <f t="shared" si="4"/>
        <v>590</v>
      </c>
      <c r="E54" s="17">
        <f t="shared" si="4"/>
        <v>3908</v>
      </c>
      <c r="F54" s="16">
        <f t="shared" si="4"/>
        <v>3908</v>
      </c>
      <c r="G54" s="16">
        <f t="shared" si="4"/>
        <v>50</v>
      </c>
      <c r="H54" s="16">
        <f t="shared" si="4"/>
        <v>0</v>
      </c>
      <c r="I54" s="16">
        <f t="shared" si="4"/>
        <v>1065</v>
      </c>
      <c r="J54" s="16">
        <f t="shared" si="4"/>
        <v>8033</v>
      </c>
      <c r="K54" s="16">
        <f t="shared" si="4"/>
        <v>490</v>
      </c>
      <c r="L54" s="16">
        <f>IF($U$2&lt;SUM(L5:L53),$U$2,SUM(L5:L53))</f>
        <v>1500</v>
      </c>
      <c r="M54" s="17"/>
      <c r="N54" s="23"/>
      <c r="O54" s="23"/>
      <c r="P54" s="25"/>
      <c r="Q54" s="25"/>
      <c r="R54" s="23">
        <f>SUM(R5:R53)</f>
        <v>27</v>
      </c>
      <c r="S54" s="28">
        <f>SUM(S5:S53)</f>
        <v>224940</v>
      </c>
      <c r="T54" s="30">
        <f>AVERAGE(T5:T53)</f>
        <v>4.603708005176775</v>
      </c>
      <c r="U54" s="18"/>
    </row>
    <row r="55" spans="1:21" ht="14.25" thickBot="1" thickTop="1">
      <c r="A55" s="19" t="s">
        <v>2</v>
      </c>
      <c r="B55" s="20" t="s">
        <v>3</v>
      </c>
      <c r="C55" s="20" t="s">
        <v>6</v>
      </c>
      <c r="D55" s="20" t="s">
        <v>4</v>
      </c>
      <c r="E55" s="20" t="s">
        <v>5</v>
      </c>
      <c r="F55" s="21" t="s">
        <v>15</v>
      </c>
      <c r="G55" s="22" t="s">
        <v>7</v>
      </c>
      <c r="H55" s="22" t="s">
        <v>8</v>
      </c>
      <c r="I55" s="22" t="s">
        <v>12</v>
      </c>
      <c r="J55" s="21" t="s">
        <v>13</v>
      </c>
      <c r="K55" s="20" t="s">
        <v>73</v>
      </c>
      <c r="L55" s="21" t="s">
        <v>9</v>
      </c>
      <c r="M55" s="20" t="s">
        <v>21</v>
      </c>
      <c r="N55" s="20" t="s">
        <v>18</v>
      </c>
      <c r="O55" s="20" t="s">
        <v>22</v>
      </c>
      <c r="P55" s="20" t="s">
        <v>19</v>
      </c>
      <c r="Q55" s="20" t="s">
        <v>23</v>
      </c>
      <c r="R55" s="20" t="s">
        <v>20</v>
      </c>
      <c r="S55" s="20" t="s">
        <v>24</v>
      </c>
      <c r="T55" s="20" t="s">
        <v>35</v>
      </c>
      <c r="U55" s="20" t="s">
        <v>16</v>
      </c>
    </row>
    <row r="56" ht="13.5" thickTop="1"/>
    <row r="57" spans="8:9" ht="13.5" thickBot="1">
      <c r="H57" s="69" t="s">
        <v>30</v>
      </c>
      <c r="I57" s="69"/>
    </row>
    <row r="58" spans="2:16" ht="13.5" thickTop="1">
      <c r="B58" s="60" t="s">
        <v>29</v>
      </c>
      <c r="C58" s="61"/>
      <c r="D58" s="61"/>
      <c r="E58" s="61"/>
      <c r="F58" s="62"/>
      <c r="H58" s="79"/>
      <c r="I58" s="80"/>
      <c r="J58" s="80"/>
      <c r="K58" s="80"/>
      <c r="L58" s="80"/>
      <c r="M58" s="80"/>
      <c r="N58" s="80"/>
      <c r="O58" s="80"/>
      <c r="P58" s="81"/>
    </row>
    <row r="59" spans="2:16" ht="12.75">
      <c r="B59" s="63"/>
      <c r="C59" s="64"/>
      <c r="D59" s="64"/>
      <c r="E59" s="64"/>
      <c r="F59" s="65"/>
      <c r="H59" s="82"/>
      <c r="I59" s="83"/>
      <c r="J59" s="83"/>
      <c r="K59" s="83"/>
      <c r="L59" s="83"/>
      <c r="M59" s="83"/>
      <c r="N59" s="83"/>
      <c r="O59" s="83"/>
      <c r="P59" s="84"/>
    </row>
    <row r="60" spans="2:16" ht="13.5" thickBot="1">
      <c r="B60" s="66"/>
      <c r="C60" s="67"/>
      <c r="D60" s="67"/>
      <c r="E60" s="67"/>
      <c r="F60" s="68"/>
      <c r="H60" s="85"/>
      <c r="I60" s="86"/>
      <c r="J60" s="86"/>
      <c r="K60" s="86"/>
      <c r="L60" s="86"/>
      <c r="M60" s="86"/>
      <c r="N60" s="86"/>
      <c r="O60" s="86"/>
      <c r="P60" s="87"/>
    </row>
    <row r="61" ht="13.5" thickTop="1"/>
  </sheetData>
  <mergeCells count="12">
    <mergeCell ref="Q1:T1"/>
    <mergeCell ref="Q2:T2"/>
    <mergeCell ref="Q3:T3"/>
    <mergeCell ref="B58:F60"/>
    <mergeCell ref="H57:I57"/>
    <mergeCell ref="A1:L1"/>
    <mergeCell ref="A2:L2"/>
    <mergeCell ref="A3:L3"/>
    <mergeCell ref="H58:P60"/>
    <mergeCell ref="M1:O1"/>
    <mergeCell ref="M2:O2"/>
    <mergeCell ref="M3:O3"/>
  </mergeCells>
  <printOptions horizontalCentered="1" verticalCentered="1"/>
  <pageMargins left="0.2362204724409449" right="0.31496062992125984" top="0.8267716535433072" bottom="0.1968503937007874" header="0.5118110236220472" footer="0.5118110236220472"/>
  <pageSetup fitToHeight="1" fitToWidth="1" horizontalDpi="300" verticalDpi="3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pane ySplit="4" topLeftCell="BM5" activePane="bottomLeft" state="frozen"/>
      <selection pane="topLeft" activeCell="A1" sqref="A1"/>
      <selection pane="bottomLeft" activeCell="I33" sqref="I33"/>
    </sheetView>
  </sheetViews>
  <sheetFormatPr defaultColWidth="9.140625" defaultRowHeight="12.75"/>
  <cols>
    <col min="1" max="1" width="10.140625" style="13" bestFit="1" customWidth="1"/>
    <col min="2" max="2" width="10.140625" style="13" customWidth="1"/>
    <col min="3" max="3" width="38.00390625" style="1" customWidth="1"/>
    <col min="4" max="4" width="10.28125" style="1" bestFit="1" customWidth="1"/>
    <col min="5" max="6" width="9.140625" style="1" customWidth="1"/>
    <col min="7" max="9" width="9.140625" style="8" customWidth="1"/>
    <col min="10" max="10" width="9.140625" style="1" customWidth="1"/>
  </cols>
  <sheetData>
    <row r="1" spans="1:13" ht="20.25">
      <c r="A1" s="70" t="s">
        <v>47</v>
      </c>
      <c r="B1" s="99"/>
      <c r="C1" s="99"/>
      <c r="D1" s="99"/>
      <c r="E1" s="99"/>
      <c r="F1" s="99"/>
      <c r="G1" s="99"/>
      <c r="H1" s="99"/>
      <c r="I1" s="99"/>
      <c r="J1" s="99"/>
      <c r="K1" s="100" t="s">
        <v>147</v>
      </c>
      <c r="L1" s="100"/>
      <c r="M1" s="100"/>
    </row>
    <row r="2" spans="1:14" ht="18">
      <c r="A2" s="73" t="s">
        <v>166</v>
      </c>
      <c r="B2" s="74"/>
      <c r="C2" s="74"/>
      <c r="D2" s="74"/>
      <c r="E2" s="74"/>
      <c r="F2" s="74"/>
      <c r="G2" s="74"/>
      <c r="H2" s="74"/>
      <c r="I2" s="74"/>
      <c r="J2" s="74"/>
      <c r="K2" s="1" t="s">
        <v>148</v>
      </c>
      <c r="L2" s="1" t="s">
        <v>149</v>
      </c>
      <c r="M2" s="1" t="s">
        <v>150</v>
      </c>
      <c r="N2" s="1" t="s">
        <v>158</v>
      </c>
    </row>
    <row r="3" spans="1:14" ht="15.75">
      <c r="A3" s="76" t="s">
        <v>41</v>
      </c>
      <c r="B3" s="77"/>
      <c r="C3" s="77"/>
      <c r="D3" s="77"/>
      <c r="E3" s="77"/>
      <c r="F3" s="77"/>
      <c r="G3" s="77"/>
      <c r="H3" s="77"/>
      <c r="I3" s="77"/>
      <c r="J3" s="77"/>
      <c r="K3" s="1">
        <v>4</v>
      </c>
      <c r="L3" s="1">
        <v>3</v>
      </c>
      <c r="M3" s="1">
        <v>1</v>
      </c>
      <c r="N3" s="1">
        <v>8</v>
      </c>
    </row>
    <row r="4" spans="1:10" ht="13.5" thickBot="1">
      <c r="A4" s="12" t="s">
        <v>2</v>
      </c>
      <c r="B4" s="12" t="s">
        <v>43</v>
      </c>
      <c r="C4" s="2" t="s">
        <v>42</v>
      </c>
      <c r="D4" s="2" t="s">
        <v>44</v>
      </c>
      <c r="E4" s="2" t="s">
        <v>45</v>
      </c>
      <c r="F4" s="2" t="s">
        <v>49</v>
      </c>
      <c r="G4" s="7" t="s">
        <v>48</v>
      </c>
      <c r="H4" s="7" t="s">
        <v>81</v>
      </c>
      <c r="I4" s="7" t="s">
        <v>85</v>
      </c>
      <c r="J4" s="2" t="s">
        <v>13</v>
      </c>
    </row>
    <row r="5" spans="1:10" ht="14.25" thickBot="1" thickTop="1">
      <c r="A5" s="11">
        <v>37469</v>
      </c>
      <c r="B5" s="36" t="s">
        <v>66</v>
      </c>
      <c r="C5" s="36"/>
      <c r="D5" s="39"/>
      <c r="E5" s="40"/>
      <c r="F5" s="6"/>
      <c r="G5" s="6"/>
      <c r="H5" s="6"/>
      <c r="I5" s="6"/>
      <c r="J5" s="10">
        <f aca="true" t="shared" si="0" ref="J5:J35">SUM($F5:$I5)</f>
        <v>0</v>
      </c>
    </row>
    <row r="6" spans="1:10" ht="14.25" thickBot="1" thickTop="1">
      <c r="A6" s="11">
        <v>37470</v>
      </c>
      <c r="B6" s="36" t="s">
        <v>60</v>
      </c>
      <c r="C6" s="36"/>
      <c r="D6" s="39"/>
      <c r="E6" s="40"/>
      <c r="F6" s="6"/>
      <c r="G6" s="6"/>
      <c r="H6" s="6"/>
      <c r="I6" s="6"/>
      <c r="J6" s="10">
        <f t="shared" si="0"/>
        <v>0</v>
      </c>
    </row>
    <row r="7" spans="1:10" ht="14.25" thickBot="1" thickTop="1">
      <c r="A7" s="11">
        <v>37471</v>
      </c>
      <c r="B7" s="36" t="s">
        <v>61</v>
      </c>
      <c r="C7" s="36"/>
      <c r="D7" s="39"/>
      <c r="E7" s="40"/>
      <c r="F7" s="6"/>
      <c r="G7" s="6"/>
      <c r="H7" s="6"/>
      <c r="I7" s="6"/>
      <c r="J7" s="10">
        <f t="shared" si="0"/>
        <v>0</v>
      </c>
    </row>
    <row r="8" spans="1:10" ht="14.25" thickBot="1" thickTop="1">
      <c r="A8" s="11">
        <v>37472</v>
      </c>
      <c r="B8" s="38" t="s">
        <v>62</v>
      </c>
      <c r="C8" s="36" t="s">
        <v>200</v>
      </c>
      <c r="D8" s="39">
        <v>0.08333333333333333</v>
      </c>
      <c r="E8" s="40">
        <v>11</v>
      </c>
      <c r="F8" s="6"/>
      <c r="G8" s="6"/>
      <c r="H8" s="6"/>
      <c r="I8" s="6"/>
      <c r="J8" s="10">
        <f t="shared" si="0"/>
        <v>0</v>
      </c>
    </row>
    <row r="9" spans="1:10" ht="14.25" thickBot="1" thickTop="1">
      <c r="A9" s="11">
        <v>37473</v>
      </c>
      <c r="B9" s="36" t="s">
        <v>63</v>
      </c>
      <c r="C9" s="36"/>
      <c r="D9" s="39"/>
      <c r="E9" s="40"/>
      <c r="F9" s="6"/>
      <c r="G9" s="6"/>
      <c r="H9" s="6"/>
      <c r="I9" s="6"/>
      <c r="J9" s="10">
        <f t="shared" si="0"/>
        <v>0</v>
      </c>
    </row>
    <row r="10" spans="1:10" ht="14.25" thickBot="1" thickTop="1">
      <c r="A10" s="11">
        <v>37474</v>
      </c>
      <c r="B10" s="36" t="s">
        <v>64</v>
      </c>
      <c r="C10" s="36"/>
      <c r="D10" s="39"/>
      <c r="E10" s="40"/>
      <c r="F10" s="6"/>
      <c r="G10" s="6"/>
      <c r="H10" s="6"/>
      <c r="I10" s="6"/>
      <c r="J10" s="10">
        <f t="shared" si="0"/>
        <v>0</v>
      </c>
    </row>
    <row r="11" spans="1:10" ht="14.25" thickBot="1" thickTop="1">
      <c r="A11" s="11">
        <v>37475</v>
      </c>
      <c r="B11" s="36" t="s">
        <v>65</v>
      </c>
      <c r="C11" s="36" t="s">
        <v>201</v>
      </c>
      <c r="D11" s="39">
        <v>0.05555555555555555</v>
      </c>
      <c r="E11" s="40">
        <v>10</v>
      </c>
      <c r="F11" s="6"/>
      <c r="G11" s="6"/>
      <c r="H11" s="6"/>
      <c r="I11" s="6"/>
      <c r="J11" s="10">
        <f t="shared" si="0"/>
        <v>0</v>
      </c>
    </row>
    <row r="12" spans="1:10" ht="14.25" thickBot="1" thickTop="1">
      <c r="A12" s="11">
        <v>37476</v>
      </c>
      <c r="B12" s="36" t="s">
        <v>66</v>
      </c>
      <c r="C12" s="36"/>
      <c r="D12" s="39"/>
      <c r="E12" s="40"/>
      <c r="F12" s="6"/>
      <c r="G12" s="6"/>
      <c r="H12" s="6"/>
      <c r="I12" s="6"/>
      <c r="J12" s="10">
        <f t="shared" si="0"/>
        <v>0</v>
      </c>
    </row>
    <row r="13" spans="1:10" ht="14.25" thickBot="1" thickTop="1">
      <c r="A13" s="11">
        <v>37477</v>
      </c>
      <c r="B13" s="36" t="s">
        <v>60</v>
      </c>
      <c r="C13" s="36" t="s">
        <v>202</v>
      </c>
      <c r="D13" s="39">
        <v>0.041666666666666664</v>
      </c>
      <c r="E13" s="40">
        <v>4</v>
      </c>
      <c r="F13" s="6"/>
      <c r="G13" s="6"/>
      <c r="H13" s="6"/>
      <c r="I13" s="6"/>
      <c r="J13" s="10">
        <f t="shared" si="0"/>
        <v>0</v>
      </c>
    </row>
    <row r="14" spans="1:10" ht="14.25" thickBot="1" thickTop="1">
      <c r="A14" s="11">
        <v>37478</v>
      </c>
      <c r="B14" s="36" t="s">
        <v>61</v>
      </c>
      <c r="C14" s="36"/>
      <c r="D14" s="39"/>
      <c r="E14" s="40"/>
      <c r="F14" s="6"/>
      <c r="G14" s="6"/>
      <c r="H14" s="6"/>
      <c r="I14" s="6"/>
      <c r="J14" s="10">
        <f t="shared" si="0"/>
        <v>0</v>
      </c>
    </row>
    <row r="15" spans="1:10" ht="14.25" thickBot="1" thickTop="1">
      <c r="A15" s="11">
        <v>37479</v>
      </c>
      <c r="B15" s="38" t="s">
        <v>62</v>
      </c>
      <c r="C15" s="36" t="s">
        <v>208</v>
      </c>
      <c r="D15" s="39">
        <v>0.05555555555555555</v>
      </c>
      <c r="E15" s="40">
        <v>9</v>
      </c>
      <c r="F15" s="6"/>
      <c r="G15" s="6"/>
      <c r="H15" s="6"/>
      <c r="I15" s="6"/>
      <c r="J15" s="10">
        <f t="shared" si="0"/>
        <v>0</v>
      </c>
    </row>
    <row r="16" spans="1:10" ht="14.25" thickBot="1" thickTop="1">
      <c r="A16" s="11">
        <v>37480</v>
      </c>
      <c r="B16" s="36" t="s">
        <v>63</v>
      </c>
      <c r="C16" s="36"/>
      <c r="D16" s="39"/>
      <c r="E16" s="40"/>
      <c r="F16" s="6"/>
      <c r="G16" s="6"/>
      <c r="H16" s="6"/>
      <c r="I16" s="6"/>
      <c r="J16" s="10">
        <f t="shared" si="0"/>
        <v>0</v>
      </c>
    </row>
    <row r="17" spans="1:10" ht="14.25" thickBot="1" thickTop="1">
      <c r="A17" s="11">
        <v>37481</v>
      </c>
      <c r="B17" s="36" t="s">
        <v>64</v>
      </c>
      <c r="C17" s="36" t="s">
        <v>209</v>
      </c>
      <c r="D17" s="39">
        <v>0.10416666666666667</v>
      </c>
      <c r="E17" s="40">
        <v>17</v>
      </c>
      <c r="F17" s="6">
        <v>160</v>
      </c>
      <c r="G17" s="6"/>
      <c r="H17" s="6"/>
      <c r="I17" s="6"/>
      <c r="J17" s="10">
        <f t="shared" si="0"/>
        <v>160</v>
      </c>
    </row>
    <row r="18" spans="1:10" ht="14.25" thickBot="1" thickTop="1">
      <c r="A18" s="11">
        <v>37482</v>
      </c>
      <c r="B18" s="36" t="s">
        <v>65</v>
      </c>
      <c r="C18" s="36"/>
      <c r="D18" s="39"/>
      <c r="E18" s="40"/>
      <c r="F18" s="6"/>
      <c r="G18" s="6"/>
      <c r="H18" s="6"/>
      <c r="I18" s="6"/>
      <c r="J18" s="10">
        <f t="shared" si="0"/>
        <v>0</v>
      </c>
    </row>
    <row r="19" spans="1:10" ht="14.25" thickBot="1" thickTop="1">
      <c r="A19" s="11">
        <v>37483</v>
      </c>
      <c r="B19" s="36" t="s">
        <v>66</v>
      </c>
      <c r="C19" s="36"/>
      <c r="D19" s="39"/>
      <c r="E19" s="40"/>
      <c r="F19" s="6"/>
      <c r="G19" s="6"/>
      <c r="H19" s="6"/>
      <c r="I19" s="6"/>
      <c r="J19" s="10">
        <f t="shared" si="0"/>
        <v>0</v>
      </c>
    </row>
    <row r="20" spans="1:10" ht="14.25" thickBot="1" thickTop="1">
      <c r="A20" s="11">
        <v>37484</v>
      </c>
      <c r="B20" s="36" t="s">
        <v>60</v>
      </c>
      <c r="C20" s="36"/>
      <c r="D20" s="39"/>
      <c r="E20" s="40"/>
      <c r="F20" s="6"/>
      <c r="G20" s="6"/>
      <c r="H20" s="6"/>
      <c r="I20" s="6"/>
      <c r="J20" s="10">
        <f t="shared" si="0"/>
        <v>0</v>
      </c>
    </row>
    <row r="21" spans="1:10" ht="14.25" thickBot="1" thickTop="1">
      <c r="A21" s="11">
        <v>37485</v>
      </c>
      <c r="B21" s="36" t="s">
        <v>61</v>
      </c>
      <c r="C21" s="36" t="s">
        <v>211</v>
      </c>
      <c r="D21" s="39">
        <v>0.013194444444444444</v>
      </c>
      <c r="E21" s="40">
        <v>3</v>
      </c>
      <c r="F21" s="6">
        <v>200</v>
      </c>
      <c r="G21" s="6"/>
      <c r="H21" s="6"/>
      <c r="I21" s="6"/>
      <c r="J21" s="10">
        <f t="shared" si="0"/>
        <v>200</v>
      </c>
    </row>
    <row r="22" spans="1:10" ht="14.25" thickBot="1" thickTop="1">
      <c r="A22" s="11">
        <v>37486</v>
      </c>
      <c r="B22" s="38" t="s">
        <v>62</v>
      </c>
      <c r="C22" s="36" t="s">
        <v>206</v>
      </c>
      <c r="D22" s="39">
        <v>0.04305555555555556</v>
      </c>
      <c r="E22" s="40">
        <v>8</v>
      </c>
      <c r="F22" s="6">
        <v>100</v>
      </c>
      <c r="G22" s="6"/>
      <c r="H22" s="6"/>
      <c r="I22" s="6"/>
      <c r="J22" s="10">
        <f t="shared" si="0"/>
        <v>100</v>
      </c>
    </row>
    <row r="23" spans="1:10" ht="14.25" thickBot="1" thickTop="1">
      <c r="A23" s="11">
        <v>37487</v>
      </c>
      <c r="B23" s="36" t="s">
        <v>63</v>
      </c>
      <c r="C23" s="36"/>
      <c r="D23" s="39"/>
      <c r="E23" s="40"/>
      <c r="F23" s="6"/>
      <c r="G23" s="6"/>
      <c r="H23" s="6"/>
      <c r="I23" s="6"/>
      <c r="J23" s="10">
        <f t="shared" si="0"/>
        <v>0</v>
      </c>
    </row>
    <row r="24" spans="1:10" ht="14.25" thickBot="1" thickTop="1">
      <c r="A24" s="11">
        <v>37488</v>
      </c>
      <c r="B24" s="36" t="s">
        <v>64</v>
      </c>
      <c r="C24" s="36" t="s">
        <v>219</v>
      </c>
      <c r="D24" s="39">
        <v>0.024305555555555556</v>
      </c>
      <c r="E24" s="40">
        <v>5</v>
      </c>
      <c r="F24" s="6">
        <v>100</v>
      </c>
      <c r="G24" s="6"/>
      <c r="H24" s="6"/>
      <c r="I24" s="6"/>
      <c r="J24" s="10">
        <f t="shared" si="0"/>
        <v>100</v>
      </c>
    </row>
    <row r="25" spans="1:10" ht="14.25" thickBot="1" thickTop="1">
      <c r="A25" s="11">
        <v>37489</v>
      </c>
      <c r="B25" s="36" t="s">
        <v>65</v>
      </c>
      <c r="C25" s="36"/>
      <c r="D25" s="39"/>
      <c r="E25" s="40"/>
      <c r="F25" s="6"/>
      <c r="G25" s="6"/>
      <c r="H25" s="6"/>
      <c r="I25" s="6"/>
      <c r="J25" s="10">
        <f t="shared" si="0"/>
        <v>0</v>
      </c>
    </row>
    <row r="26" spans="1:10" ht="14.25" thickBot="1" thickTop="1">
      <c r="A26" s="11">
        <v>37490</v>
      </c>
      <c r="B26" s="36" t="s">
        <v>66</v>
      </c>
      <c r="C26" s="36"/>
      <c r="D26" s="39"/>
      <c r="E26" s="40"/>
      <c r="F26" s="6"/>
      <c r="G26" s="6"/>
      <c r="H26" s="6"/>
      <c r="I26" s="6"/>
      <c r="J26" s="10">
        <f t="shared" si="0"/>
        <v>0</v>
      </c>
    </row>
    <row r="27" spans="1:10" ht="14.25" thickBot="1" thickTop="1">
      <c r="A27" s="11">
        <v>37491</v>
      </c>
      <c r="B27" s="36" t="s">
        <v>60</v>
      </c>
      <c r="C27" s="36"/>
      <c r="D27" s="39"/>
      <c r="E27" s="40"/>
      <c r="F27" s="6"/>
      <c r="G27" s="6"/>
      <c r="H27" s="6"/>
      <c r="I27" s="6"/>
      <c r="J27" s="10">
        <f t="shared" si="0"/>
        <v>0</v>
      </c>
    </row>
    <row r="28" spans="1:10" ht="14.25" thickBot="1" thickTop="1">
      <c r="A28" s="11">
        <v>37492</v>
      </c>
      <c r="B28" s="36" t="s">
        <v>61</v>
      </c>
      <c r="C28" s="36" t="s">
        <v>213</v>
      </c>
      <c r="D28" s="39">
        <v>0.027777777777777776</v>
      </c>
      <c r="E28" s="40">
        <v>4</v>
      </c>
      <c r="F28" s="6">
        <v>200</v>
      </c>
      <c r="G28" s="6">
        <v>100</v>
      </c>
      <c r="H28" s="6">
        <v>10</v>
      </c>
      <c r="I28" s="6"/>
      <c r="J28" s="10">
        <f t="shared" si="0"/>
        <v>310</v>
      </c>
    </row>
    <row r="29" spans="1:10" ht="14.25" thickBot="1" thickTop="1">
      <c r="A29" s="11">
        <v>37493</v>
      </c>
      <c r="B29" s="38" t="s">
        <v>62</v>
      </c>
      <c r="C29" s="36" t="s">
        <v>212</v>
      </c>
      <c r="D29" s="39">
        <v>0.05694444444444444</v>
      </c>
      <c r="E29" s="40">
        <v>8</v>
      </c>
      <c r="F29" s="6">
        <v>130</v>
      </c>
      <c r="G29" s="6">
        <v>100</v>
      </c>
      <c r="H29" s="6">
        <v>10</v>
      </c>
      <c r="I29" s="6"/>
      <c r="J29" s="10">
        <f t="shared" si="0"/>
        <v>240</v>
      </c>
    </row>
    <row r="30" spans="1:10" ht="14.25" thickBot="1" thickTop="1">
      <c r="A30" s="11">
        <v>37494</v>
      </c>
      <c r="B30" s="36" t="s">
        <v>63</v>
      </c>
      <c r="C30" s="36" t="s">
        <v>214</v>
      </c>
      <c r="D30" s="39">
        <v>0.015972222222222224</v>
      </c>
      <c r="E30" s="40">
        <v>6</v>
      </c>
      <c r="F30" s="6">
        <v>60</v>
      </c>
      <c r="G30" s="6"/>
      <c r="H30" s="6"/>
      <c r="I30" s="6"/>
      <c r="J30" s="10">
        <f t="shared" si="0"/>
        <v>60</v>
      </c>
    </row>
    <row r="31" spans="1:10" ht="14.25" thickBot="1" thickTop="1">
      <c r="A31" s="11">
        <v>37495</v>
      </c>
      <c r="B31" s="36" t="s">
        <v>64</v>
      </c>
      <c r="C31" s="36"/>
      <c r="D31" s="39"/>
      <c r="E31" s="40"/>
      <c r="F31" s="6"/>
      <c r="G31" s="6"/>
      <c r="H31" s="6"/>
      <c r="I31" s="6"/>
      <c r="J31" s="10">
        <f t="shared" si="0"/>
        <v>0</v>
      </c>
    </row>
    <row r="32" spans="1:10" ht="14.25" thickBot="1" thickTop="1">
      <c r="A32" s="11">
        <v>37496</v>
      </c>
      <c r="B32" s="36" t="s">
        <v>65</v>
      </c>
      <c r="C32" s="36"/>
      <c r="D32" s="39"/>
      <c r="E32" s="40"/>
      <c r="F32" s="6"/>
      <c r="G32" s="6"/>
      <c r="H32" s="6"/>
      <c r="I32" s="6"/>
      <c r="J32" s="10">
        <f t="shared" si="0"/>
        <v>0</v>
      </c>
    </row>
    <row r="33" spans="1:10" ht="14.25" thickBot="1" thickTop="1">
      <c r="A33" s="11">
        <v>37497</v>
      </c>
      <c r="B33" s="36" t="s">
        <v>66</v>
      </c>
      <c r="C33" s="36"/>
      <c r="D33" s="39"/>
      <c r="E33" s="40"/>
      <c r="F33" s="6"/>
      <c r="G33" s="6"/>
      <c r="H33" s="6"/>
      <c r="I33" s="6"/>
      <c r="J33" s="10">
        <f t="shared" si="0"/>
        <v>0</v>
      </c>
    </row>
    <row r="34" spans="1:10" ht="14.25" thickBot="1" thickTop="1">
      <c r="A34" s="11">
        <v>37498</v>
      </c>
      <c r="B34" s="36" t="s">
        <v>60</v>
      </c>
      <c r="C34" s="36" t="s">
        <v>215</v>
      </c>
      <c r="D34" s="39">
        <v>0.04861111111111111</v>
      </c>
      <c r="E34" s="40">
        <v>7</v>
      </c>
      <c r="F34" s="6">
        <v>200</v>
      </c>
      <c r="G34" s="6"/>
      <c r="H34" s="6"/>
      <c r="I34" s="6"/>
      <c r="J34" s="10">
        <f t="shared" si="0"/>
        <v>200</v>
      </c>
    </row>
    <row r="35" spans="1:10" ht="14.25" thickBot="1" thickTop="1">
      <c r="A35" s="11">
        <v>37499</v>
      </c>
      <c r="B35" s="36" t="s">
        <v>61</v>
      </c>
      <c r="C35" s="36"/>
      <c r="D35" s="39"/>
      <c r="E35" s="40"/>
      <c r="F35" s="6"/>
      <c r="G35" s="6"/>
      <c r="H35" s="6"/>
      <c r="I35" s="6"/>
      <c r="J35" s="10">
        <f t="shared" si="0"/>
        <v>0</v>
      </c>
    </row>
    <row r="36" spans="1:10" ht="14.25" thickBot="1" thickTop="1">
      <c r="A36" s="42">
        <f>COUNTIF(A5:A35,"&gt;0")</f>
        <v>31</v>
      </c>
      <c r="B36" s="42">
        <f>COUNTIF(D5:D35,"&gt;0")</f>
        <v>12</v>
      </c>
      <c r="C36" s="15"/>
      <c r="D36" s="41">
        <f aca="true" t="shared" si="1" ref="D36:J36">SUM(D5:D35)</f>
        <v>0.5701388888888891</v>
      </c>
      <c r="E36" s="43">
        <f t="shared" si="1"/>
        <v>92</v>
      </c>
      <c r="F36" s="16">
        <f t="shared" si="1"/>
        <v>1150</v>
      </c>
      <c r="G36" s="16">
        <f t="shared" si="1"/>
        <v>200</v>
      </c>
      <c r="H36" s="16">
        <f t="shared" si="1"/>
        <v>20</v>
      </c>
      <c r="I36" s="16">
        <f t="shared" si="1"/>
        <v>0</v>
      </c>
      <c r="J36" s="16">
        <f t="shared" si="1"/>
        <v>1370</v>
      </c>
    </row>
    <row r="37" spans="1:10" ht="14.25" thickBot="1" thickTop="1">
      <c r="A37" s="35" t="s">
        <v>2</v>
      </c>
      <c r="B37" s="31" t="s">
        <v>57</v>
      </c>
      <c r="C37" s="32" t="s">
        <v>42</v>
      </c>
      <c r="D37" s="32" t="s">
        <v>44</v>
      </c>
      <c r="E37" s="32" t="s">
        <v>45</v>
      </c>
      <c r="F37" s="32" t="s">
        <v>49</v>
      </c>
      <c r="G37" s="33" t="s">
        <v>48</v>
      </c>
      <c r="H37" s="33" t="s">
        <v>81</v>
      </c>
      <c r="I37" s="33" t="s">
        <v>85</v>
      </c>
      <c r="J37" s="34" t="s">
        <v>13</v>
      </c>
    </row>
    <row r="38" spans="6:10" ht="13.5" thickTop="1">
      <c r="F38" s="8"/>
      <c r="I38" s="1"/>
      <c r="J38"/>
    </row>
    <row r="39" spans="7:10" ht="12.75">
      <c r="G39"/>
      <c r="H39"/>
      <c r="I39"/>
      <c r="J39"/>
    </row>
    <row r="40" spans="3:10" ht="12.75">
      <c r="C40"/>
      <c r="D40"/>
      <c r="E40"/>
      <c r="F40"/>
      <c r="G40"/>
      <c r="H40"/>
      <c r="I40"/>
      <c r="J40"/>
    </row>
    <row r="41" spans="3:10" ht="12.75">
      <c r="C41"/>
      <c r="D41"/>
      <c r="E41"/>
      <c r="F41"/>
      <c r="G41"/>
      <c r="H41"/>
      <c r="I41"/>
      <c r="J41"/>
    </row>
    <row r="42" spans="4:10" ht="12.75">
      <c r="D42"/>
      <c r="E42"/>
      <c r="F42"/>
      <c r="G42"/>
      <c r="H42"/>
      <c r="I42"/>
      <c r="J42"/>
    </row>
    <row r="59" ht="13.5" customHeight="1"/>
    <row r="60" ht="12.75" customHeight="1"/>
    <row r="61" ht="13.5" customHeight="1"/>
  </sheetData>
  <mergeCells count="4">
    <mergeCell ref="A1:J1"/>
    <mergeCell ref="A2:J2"/>
    <mergeCell ref="A3:J3"/>
    <mergeCell ref="K1:M1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pane ySplit="4" topLeftCell="BM5" activePane="bottomLeft" state="frozen"/>
      <selection pane="topLeft" activeCell="A1" sqref="A1"/>
      <selection pane="bottomLeft" activeCell="A32" sqref="A32"/>
    </sheetView>
  </sheetViews>
  <sheetFormatPr defaultColWidth="9.140625" defaultRowHeight="12.75"/>
  <cols>
    <col min="1" max="1" width="10.140625" style="13" bestFit="1" customWidth="1"/>
    <col min="2" max="2" width="10.140625" style="13" customWidth="1"/>
    <col min="3" max="3" width="38.00390625" style="1" customWidth="1"/>
    <col min="4" max="4" width="10.28125" style="1" bestFit="1" customWidth="1"/>
    <col min="5" max="6" width="9.140625" style="1" customWidth="1"/>
    <col min="7" max="9" width="9.140625" style="8" customWidth="1"/>
    <col min="10" max="10" width="9.140625" style="1" customWidth="1"/>
  </cols>
  <sheetData>
    <row r="1" spans="1:13" ht="20.25">
      <c r="A1" s="70" t="s">
        <v>47</v>
      </c>
      <c r="B1" s="99"/>
      <c r="C1" s="99"/>
      <c r="D1" s="99"/>
      <c r="E1" s="99"/>
      <c r="F1" s="99"/>
      <c r="G1" s="99"/>
      <c r="H1" s="99"/>
      <c r="I1" s="99"/>
      <c r="J1" s="99"/>
      <c r="K1" s="100" t="s">
        <v>147</v>
      </c>
      <c r="L1" s="100"/>
      <c r="M1" s="100"/>
    </row>
    <row r="2" spans="1:14" ht="18">
      <c r="A2" s="73" t="s">
        <v>167</v>
      </c>
      <c r="B2" s="74"/>
      <c r="C2" s="74"/>
      <c r="D2" s="74"/>
      <c r="E2" s="74"/>
      <c r="F2" s="74"/>
      <c r="G2" s="74"/>
      <c r="H2" s="74"/>
      <c r="I2" s="74"/>
      <c r="J2" s="74"/>
      <c r="K2" s="1" t="s">
        <v>148</v>
      </c>
      <c r="L2" s="1" t="s">
        <v>149</v>
      </c>
      <c r="M2" s="1" t="s">
        <v>150</v>
      </c>
      <c r="N2" s="1" t="s">
        <v>158</v>
      </c>
    </row>
    <row r="3" spans="1:14" ht="15.75">
      <c r="A3" s="76" t="s">
        <v>41</v>
      </c>
      <c r="B3" s="77"/>
      <c r="C3" s="77"/>
      <c r="D3" s="77"/>
      <c r="E3" s="77"/>
      <c r="F3" s="77"/>
      <c r="G3" s="77"/>
      <c r="H3" s="77"/>
      <c r="I3" s="77"/>
      <c r="J3" s="77"/>
      <c r="K3" s="1">
        <v>4</v>
      </c>
      <c r="L3" s="1">
        <v>3</v>
      </c>
      <c r="M3" s="1">
        <v>1</v>
      </c>
      <c r="N3" s="1">
        <v>8</v>
      </c>
    </row>
    <row r="4" spans="1:10" ht="13.5" thickBot="1">
      <c r="A4" s="12" t="s">
        <v>2</v>
      </c>
      <c r="B4" s="12" t="s">
        <v>43</v>
      </c>
      <c r="C4" s="2" t="s">
        <v>42</v>
      </c>
      <c r="D4" s="2" t="s">
        <v>44</v>
      </c>
      <c r="E4" s="2" t="s">
        <v>45</v>
      </c>
      <c r="F4" s="2" t="s">
        <v>49</v>
      </c>
      <c r="G4" s="7" t="s">
        <v>48</v>
      </c>
      <c r="H4" s="7" t="s">
        <v>81</v>
      </c>
      <c r="I4" s="7" t="s">
        <v>85</v>
      </c>
      <c r="J4" s="2" t="s">
        <v>13</v>
      </c>
    </row>
    <row r="5" spans="1:10" ht="14.25" thickBot="1" thickTop="1">
      <c r="A5" s="11">
        <v>37500</v>
      </c>
      <c r="B5" s="38" t="s">
        <v>62</v>
      </c>
      <c r="C5" s="36" t="s">
        <v>224</v>
      </c>
      <c r="D5" s="39">
        <v>0.03125</v>
      </c>
      <c r="E5" s="40">
        <v>6</v>
      </c>
      <c r="F5" s="6">
        <v>200</v>
      </c>
      <c r="G5" s="6">
        <v>20</v>
      </c>
      <c r="H5" s="6"/>
      <c r="I5" s="6"/>
      <c r="J5" s="10">
        <f aca="true" t="shared" si="0" ref="J5:J34">SUM($F5:$I5)</f>
        <v>220</v>
      </c>
    </row>
    <row r="6" spans="1:10" ht="14.25" thickBot="1" thickTop="1">
      <c r="A6" s="11">
        <v>37501</v>
      </c>
      <c r="B6" s="55" t="s">
        <v>63</v>
      </c>
      <c r="C6" s="36"/>
      <c r="D6" s="39"/>
      <c r="E6" s="40"/>
      <c r="F6" s="6"/>
      <c r="G6" s="6"/>
      <c r="H6" s="6"/>
      <c r="I6" s="6"/>
      <c r="J6" s="10">
        <f t="shared" si="0"/>
        <v>0</v>
      </c>
    </row>
    <row r="7" spans="1:10" ht="14.25" thickBot="1" thickTop="1">
      <c r="A7" s="11">
        <v>37502</v>
      </c>
      <c r="B7" s="55" t="s">
        <v>64</v>
      </c>
      <c r="C7" s="36"/>
      <c r="D7" s="39"/>
      <c r="E7" s="40"/>
      <c r="F7" s="6"/>
      <c r="G7" s="6"/>
      <c r="H7" s="6"/>
      <c r="I7" s="6"/>
      <c r="J7" s="10">
        <f t="shared" si="0"/>
        <v>0</v>
      </c>
    </row>
    <row r="8" spans="1:10" ht="14.25" thickBot="1" thickTop="1">
      <c r="A8" s="11">
        <v>37503</v>
      </c>
      <c r="B8" s="55" t="s">
        <v>65</v>
      </c>
      <c r="C8" s="36" t="s">
        <v>227</v>
      </c>
      <c r="D8" s="39">
        <v>0.041666666666666664</v>
      </c>
      <c r="E8" s="40">
        <v>8</v>
      </c>
      <c r="F8" s="6"/>
      <c r="G8" s="6"/>
      <c r="H8" s="6"/>
      <c r="I8" s="6"/>
      <c r="J8" s="10">
        <f t="shared" si="0"/>
        <v>0</v>
      </c>
    </row>
    <row r="9" spans="1:10" ht="14.25" thickBot="1" thickTop="1">
      <c r="A9" s="11">
        <v>37504</v>
      </c>
      <c r="B9" s="55" t="s">
        <v>66</v>
      </c>
      <c r="C9" s="36"/>
      <c r="D9" s="39"/>
      <c r="E9" s="40"/>
      <c r="F9" s="6"/>
      <c r="G9" s="6"/>
      <c r="H9" s="6"/>
      <c r="I9" s="6"/>
      <c r="J9" s="10">
        <f t="shared" si="0"/>
        <v>0</v>
      </c>
    </row>
    <row r="10" spans="1:10" ht="14.25" thickBot="1" thickTop="1">
      <c r="A10" s="11">
        <v>37505</v>
      </c>
      <c r="B10" s="55" t="s">
        <v>60</v>
      </c>
      <c r="C10" s="36"/>
      <c r="D10" s="39"/>
      <c r="E10" s="40"/>
      <c r="F10" s="6"/>
      <c r="G10" s="6"/>
      <c r="H10" s="6"/>
      <c r="I10" s="6"/>
      <c r="J10" s="10">
        <f t="shared" si="0"/>
        <v>0</v>
      </c>
    </row>
    <row r="11" spans="1:10" ht="14.25" thickBot="1" thickTop="1">
      <c r="A11" s="11">
        <v>37506</v>
      </c>
      <c r="B11" s="55" t="s">
        <v>61</v>
      </c>
      <c r="C11" s="36" t="s">
        <v>229</v>
      </c>
      <c r="D11" s="39">
        <v>0.02013888888888889</v>
      </c>
      <c r="E11" s="40">
        <v>4</v>
      </c>
      <c r="F11" s="6">
        <v>200</v>
      </c>
      <c r="G11" s="6"/>
      <c r="H11" s="6"/>
      <c r="I11" s="6"/>
      <c r="J11" s="10">
        <f t="shared" si="0"/>
        <v>200</v>
      </c>
    </row>
    <row r="12" spans="1:10" ht="14.25" thickBot="1" thickTop="1">
      <c r="A12" s="11">
        <v>37507</v>
      </c>
      <c r="B12" s="38" t="s">
        <v>62</v>
      </c>
      <c r="C12" s="36" t="s">
        <v>230</v>
      </c>
      <c r="D12" s="39">
        <v>0.027777777777777776</v>
      </c>
      <c r="E12" s="40">
        <v>6</v>
      </c>
      <c r="F12" s="6">
        <v>200</v>
      </c>
      <c r="G12" s="6"/>
      <c r="H12" s="6"/>
      <c r="I12" s="6"/>
      <c r="J12" s="10">
        <f t="shared" si="0"/>
        <v>200</v>
      </c>
    </row>
    <row r="13" spans="1:10" ht="14.25" thickBot="1" thickTop="1">
      <c r="A13" s="11">
        <v>37508</v>
      </c>
      <c r="B13" s="55" t="s">
        <v>63</v>
      </c>
      <c r="C13" s="36"/>
      <c r="D13" s="39"/>
      <c r="E13" s="40"/>
      <c r="F13" s="6"/>
      <c r="G13" s="6"/>
      <c r="H13" s="6"/>
      <c r="I13" s="6"/>
      <c r="J13" s="10">
        <f t="shared" si="0"/>
        <v>0</v>
      </c>
    </row>
    <row r="14" spans="1:10" ht="14.25" thickBot="1" thickTop="1">
      <c r="A14" s="11">
        <v>37509</v>
      </c>
      <c r="B14" s="55" t="s">
        <v>64</v>
      </c>
      <c r="C14" s="36" t="s">
        <v>234</v>
      </c>
      <c r="D14" s="39">
        <v>0.03333333333333333</v>
      </c>
      <c r="E14" s="40">
        <v>7</v>
      </c>
      <c r="F14" s="6">
        <v>190</v>
      </c>
      <c r="G14" s="6"/>
      <c r="H14" s="6"/>
      <c r="I14" s="6"/>
      <c r="J14" s="10">
        <f t="shared" si="0"/>
        <v>190</v>
      </c>
    </row>
    <row r="15" spans="1:10" ht="14.25" thickBot="1" thickTop="1">
      <c r="A15" s="11">
        <v>37510</v>
      </c>
      <c r="B15" s="55" t="s">
        <v>65</v>
      </c>
      <c r="C15" s="36"/>
      <c r="D15" s="39"/>
      <c r="E15" s="40"/>
      <c r="F15" s="6"/>
      <c r="G15" s="6"/>
      <c r="H15" s="6"/>
      <c r="I15" s="6"/>
      <c r="J15" s="10">
        <f t="shared" si="0"/>
        <v>0</v>
      </c>
    </row>
    <row r="16" spans="1:10" ht="14.25" thickBot="1" thickTop="1">
      <c r="A16" s="11">
        <v>37511</v>
      </c>
      <c r="B16" s="55" t="s">
        <v>66</v>
      </c>
      <c r="C16" s="36"/>
      <c r="D16" s="39"/>
      <c r="E16" s="40"/>
      <c r="F16" s="6"/>
      <c r="G16" s="6"/>
      <c r="H16" s="6"/>
      <c r="I16" s="6"/>
      <c r="J16" s="10">
        <f t="shared" si="0"/>
        <v>0</v>
      </c>
    </row>
    <row r="17" spans="1:10" ht="14.25" thickBot="1" thickTop="1">
      <c r="A17" s="11">
        <v>37512</v>
      </c>
      <c r="B17" s="55" t="s">
        <v>60</v>
      </c>
      <c r="C17" s="36"/>
      <c r="D17" s="39"/>
      <c r="E17" s="40"/>
      <c r="F17" s="6"/>
      <c r="G17" s="6"/>
      <c r="H17" s="6"/>
      <c r="I17" s="6"/>
      <c r="J17" s="10">
        <f t="shared" si="0"/>
        <v>0</v>
      </c>
    </row>
    <row r="18" spans="1:10" ht="14.25" thickBot="1" thickTop="1">
      <c r="A18" s="11">
        <v>37513</v>
      </c>
      <c r="B18" s="55" t="s">
        <v>61</v>
      </c>
      <c r="C18" s="36" t="s">
        <v>235</v>
      </c>
      <c r="D18" s="39">
        <v>0.07013888888888889</v>
      </c>
      <c r="E18" s="40">
        <v>21</v>
      </c>
      <c r="F18" s="6">
        <v>100</v>
      </c>
      <c r="G18" s="6">
        <v>10</v>
      </c>
      <c r="H18" s="6">
        <v>200</v>
      </c>
      <c r="I18" s="6"/>
      <c r="J18" s="10">
        <f t="shared" si="0"/>
        <v>310</v>
      </c>
    </row>
    <row r="19" spans="1:10" ht="14.25" thickBot="1" thickTop="1">
      <c r="A19" s="11">
        <v>37514</v>
      </c>
      <c r="B19" s="38" t="s">
        <v>62</v>
      </c>
      <c r="C19" s="36" t="s">
        <v>236</v>
      </c>
      <c r="D19" s="39">
        <v>0.03333333333333333</v>
      </c>
      <c r="E19" s="40">
        <v>6</v>
      </c>
      <c r="F19" s="6">
        <v>100</v>
      </c>
      <c r="G19" s="6"/>
      <c r="H19" s="6">
        <v>10</v>
      </c>
      <c r="I19" s="6"/>
      <c r="J19" s="10">
        <f t="shared" si="0"/>
        <v>110</v>
      </c>
    </row>
    <row r="20" spans="1:10" ht="14.25" thickBot="1" thickTop="1">
      <c r="A20" s="11">
        <v>37515</v>
      </c>
      <c r="B20" s="55" t="s">
        <v>63</v>
      </c>
      <c r="C20" s="36"/>
      <c r="D20" s="39"/>
      <c r="E20" s="40"/>
      <c r="F20" s="6"/>
      <c r="G20" s="6"/>
      <c r="H20" s="6"/>
      <c r="I20" s="6"/>
      <c r="J20" s="10">
        <f t="shared" si="0"/>
        <v>0</v>
      </c>
    </row>
    <row r="21" spans="1:10" ht="14.25" thickBot="1" thickTop="1">
      <c r="A21" s="11">
        <v>37516</v>
      </c>
      <c r="B21" s="55" t="s">
        <v>64</v>
      </c>
      <c r="C21" s="36"/>
      <c r="D21" s="39"/>
      <c r="E21" s="40"/>
      <c r="F21" s="6"/>
      <c r="G21" s="6"/>
      <c r="H21" s="6"/>
      <c r="I21" s="6"/>
      <c r="J21" s="10">
        <f t="shared" si="0"/>
        <v>0</v>
      </c>
    </row>
    <row r="22" spans="1:10" ht="14.25" thickBot="1" thickTop="1">
      <c r="A22" s="11">
        <v>37517</v>
      </c>
      <c r="B22" s="55" t="s">
        <v>65</v>
      </c>
      <c r="C22" s="36"/>
      <c r="D22" s="39"/>
      <c r="E22" s="40"/>
      <c r="F22" s="6"/>
      <c r="G22" s="6"/>
      <c r="H22" s="6"/>
      <c r="I22" s="6"/>
      <c r="J22" s="10">
        <f t="shared" si="0"/>
        <v>0</v>
      </c>
    </row>
    <row r="23" spans="1:10" ht="14.25" thickBot="1" thickTop="1">
      <c r="A23" s="11">
        <v>37518</v>
      </c>
      <c r="B23" s="55" t="s">
        <v>66</v>
      </c>
      <c r="C23" s="36"/>
      <c r="D23" s="39"/>
      <c r="E23" s="40"/>
      <c r="F23" s="6"/>
      <c r="G23" s="6"/>
      <c r="H23" s="6"/>
      <c r="I23" s="6"/>
      <c r="J23" s="10">
        <f t="shared" si="0"/>
        <v>0</v>
      </c>
    </row>
    <row r="24" spans="1:10" ht="14.25" thickBot="1" thickTop="1">
      <c r="A24" s="11">
        <v>37519</v>
      </c>
      <c r="B24" s="55" t="s">
        <v>60</v>
      </c>
      <c r="C24" s="36"/>
      <c r="D24" s="39"/>
      <c r="E24" s="40"/>
      <c r="F24" s="6"/>
      <c r="G24" s="6"/>
      <c r="H24" s="6"/>
      <c r="I24" s="6"/>
      <c r="J24" s="10">
        <f t="shared" si="0"/>
        <v>0</v>
      </c>
    </row>
    <row r="25" spans="1:10" ht="14.25" thickBot="1" thickTop="1">
      <c r="A25" s="11">
        <v>37520</v>
      </c>
      <c r="B25" s="55" t="s">
        <v>61</v>
      </c>
      <c r="C25" s="36" t="s">
        <v>238</v>
      </c>
      <c r="D25" s="39">
        <v>0.025</v>
      </c>
      <c r="E25" s="40">
        <v>5</v>
      </c>
      <c r="F25" s="6">
        <v>450</v>
      </c>
      <c r="G25" s="6"/>
      <c r="H25" s="6">
        <v>5</v>
      </c>
      <c r="I25" s="6"/>
      <c r="J25" s="10">
        <f t="shared" si="0"/>
        <v>455</v>
      </c>
    </row>
    <row r="26" spans="1:10" ht="14.25" thickBot="1" thickTop="1">
      <c r="A26" s="11">
        <v>37521</v>
      </c>
      <c r="B26" s="38" t="s">
        <v>62</v>
      </c>
      <c r="C26" s="36" t="s">
        <v>239</v>
      </c>
      <c r="D26" s="39">
        <v>0.03819444444444444</v>
      </c>
      <c r="E26" s="40">
        <v>7</v>
      </c>
      <c r="F26" s="6">
        <v>450</v>
      </c>
      <c r="G26" s="6"/>
      <c r="H26" s="6">
        <v>5</v>
      </c>
      <c r="I26" s="6"/>
      <c r="J26" s="10">
        <f t="shared" si="0"/>
        <v>455</v>
      </c>
    </row>
    <row r="27" spans="1:10" ht="14.25" thickBot="1" thickTop="1">
      <c r="A27" s="11">
        <v>37522</v>
      </c>
      <c r="B27" s="55" t="s">
        <v>63</v>
      </c>
      <c r="C27" s="36"/>
      <c r="D27" s="39"/>
      <c r="E27" s="40"/>
      <c r="F27" s="6"/>
      <c r="G27" s="6"/>
      <c r="H27" s="6"/>
      <c r="I27" s="6"/>
      <c r="J27" s="10">
        <f t="shared" si="0"/>
        <v>0</v>
      </c>
    </row>
    <row r="28" spans="1:10" ht="14.25" thickBot="1" thickTop="1">
      <c r="A28" s="11">
        <v>37523</v>
      </c>
      <c r="B28" s="55" t="s">
        <v>64</v>
      </c>
      <c r="C28" s="36"/>
      <c r="D28" s="39"/>
      <c r="E28" s="40"/>
      <c r="F28" s="6"/>
      <c r="G28" s="6"/>
      <c r="H28" s="6"/>
      <c r="I28" s="6"/>
      <c r="J28" s="10">
        <f t="shared" si="0"/>
        <v>0</v>
      </c>
    </row>
    <row r="29" spans="1:10" ht="14.25" thickBot="1" thickTop="1">
      <c r="A29" s="11">
        <v>37524</v>
      </c>
      <c r="B29" s="55" t="s">
        <v>65</v>
      </c>
      <c r="C29" s="36"/>
      <c r="D29" s="39"/>
      <c r="E29" s="40"/>
      <c r="F29" s="6"/>
      <c r="G29" s="6"/>
      <c r="H29" s="6"/>
      <c r="I29" s="6"/>
      <c r="J29" s="10">
        <f t="shared" si="0"/>
        <v>0</v>
      </c>
    </row>
    <row r="30" spans="1:10" ht="14.25" thickBot="1" thickTop="1">
      <c r="A30" s="11">
        <v>37525</v>
      </c>
      <c r="B30" s="55" t="s">
        <v>66</v>
      </c>
      <c r="C30" s="36"/>
      <c r="D30" s="39"/>
      <c r="E30" s="40"/>
      <c r="F30" s="6"/>
      <c r="G30" s="6"/>
      <c r="H30" s="6"/>
      <c r="I30" s="6"/>
      <c r="J30" s="10">
        <f t="shared" si="0"/>
        <v>0</v>
      </c>
    </row>
    <row r="31" spans="1:10" ht="14.25" thickBot="1" thickTop="1">
      <c r="A31" s="11">
        <v>37526</v>
      </c>
      <c r="B31" s="55" t="s">
        <v>60</v>
      </c>
      <c r="C31" s="36"/>
      <c r="D31" s="39"/>
      <c r="E31" s="40"/>
      <c r="F31" s="6"/>
      <c r="G31" s="6"/>
      <c r="H31" s="6"/>
      <c r="I31" s="6"/>
      <c r="J31" s="10">
        <f t="shared" si="0"/>
        <v>0</v>
      </c>
    </row>
    <row r="32" spans="1:10" ht="14.25" thickBot="1" thickTop="1">
      <c r="A32" s="11">
        <v>37527</v>
      </c>
      <c r="B32" s="55" t="s">
        <v>61</v>
      </c>
      <c r="C32" s="36" t="s">
        <v>240</v>
      </c>
      <c r="D32" s="39">
        <v>0.041666666666666664</v>
      </c>
      <c r="E32" s="40">
        <v>8</v>
      </c>
      <c r="F32" s="6">
        <v>30</v>
      </c>
      <c r="G32" s="6"/>
      <c r="H32" s="6"/>
      <c r="I32" s="6"/>
      <c r="J32" s="10">
        <f t="shared" si="0"/>
        <v>30</v>
      </c>
    </row>
    <row r="33" spans="1:10" ht="14.25" thickBot="1" thickTop="1">
      <c r="A33" s="11">
        <v>37528</v>
      </c>
      <c r="B33" s="38" t="s">
        <v>62</v>
      </c>
      <c r="C33" s="36"/>
      <c r="D33" s="39"/>
      <c r="E33" s="40"/>
      <c r="F33" s="6"/>
      <c r="G33" s="6"/>
      <c r="H33" s="6"/>
      <c r="I33" s="6"/>
      <c r="J33" s="10">
        <f t="shared" si="0"/>
        <v>0</v>
      </c>
    </row>
    <row r="34" spans="1:10" ht="14.25" thickBot="1" thickTop="1">
      <c r="A34" s="11">
        <v>37529</v>
      </c>
      <c r="B34" s="55" t="s">
        <v>63</v>
      </c>
      <c r="C34" s="36"/>
      <c r="D34" s="39"/>
      <c r="E34" s="40"/>
      <c r="F34" s="6"/>
      <c r="G34" s="6"/>
      <c r="H34" s="6"/>
      <c r="I34" s="6"/>
      <c r="J34" s="10">
        <f t="shared" si="0"/>
        <v>0</v>
      </c>
    </row>
    <row r="35" spans="1:10" ht="14.25" thickBot="1" thickTop="1">
      <c r="A35" s="11"/>
      <c r="B35" s="55"/>
      <c r="C35" s="36"/>
      <c r="D35" s="39"/>
      <c r="E35" s="40"/>
      <c r="F35" s="6"/>
      <c r="G35" s="6"/>
      <c r="H35" s="6"/>
      <c r="I35" s="6"/>
      <c r="J35" s="10"/>
    </row>
    <row r="36" spans="1:10" ht="14.25" thickBot="1" thickTop="1">
      <c r="A36" s="42">
        <f>COUNTIF(A5:A34,"&gt;0")</f>
        <v>30</v>
      </c>
      <c r="B36" s="42">
        <f>COUNTIF(D5:D34,"&gt;0")</f>
        <v>10</v>
      </c>
      <c r="C36" s="15"/>
      <c r="D36" s="41">
        <f aca="true" t="shared" si="1" ref="D36:J36">SUM(D5:D34)</f>
        <v>0.3625</v>
      </c>
      <c r="E36" s="43">
        <f t="shared" si="1"/>
        <v>78</v>
      </c>
      <c r="F36" s="16">
        <f t="shared" si="1"/>
        <v>1920</v>
      </c>
      <c r="G36" s="16">
        <f t="shared" si="1"/>
        <v>30</v>
      </c>
      <c r="H36" s="16">
        <f t="shared" si="1"/>
        <v>220</v>
      </c>
      <c r="I36" s="16">
        <f t="shared" si="1"/>
        <v>0</v>
      </c>
      <c r="J36" s="16">
        <f t="shared" si="1"/>
        <v>2170</v>
      </c>
    </row>
    <row r="37" spans="1:10" ht="14.25" thickBot="1" thickTop="1">
      <c r="A37" s="35" t="s">
        <v>2</v>
      </c>
      <c r="B37" s="31" t="s">
        <v>57</v>
      </c>
      <c r="C37" s="32" t="s">
        <v>42</v>
      </c>
      <c r="D37" s="32" t="s">
        <v>44</v>
      </c>
      <c r="E37" s="32" t="s">
        <v>45</v>
      </c>
      <c r="F37" s="32" t="s">
        <v>49</v>
      </c>
      <c r="G37" s="33" t="s">
        <v>48</v>
      </c>
      <c r="H37" s="33" t="s">
        <v>81</v>
      </c>
      <c r="I37" s="33" t="s">
        <v>85</v>
      </c>
      <c r="J37" s="34" t="s">
        <v>13</v>
      </c>
    </row>
    <row r="38" spans="6:10" ht="13.5" thickTop="1">
      <c r="F38" s="8"/>
      <c r="I38" s="1"/>
      <c r="J38"/>
    </row>
    <row r="39" spans="7:10" ht="12.75">
      <c r="G39"/>
      <c r="H39"/>
      <c r="I39"/>
      <c r="J39"/>
    </row>
    <row r="40" spans="3:10" ht="12.75">
      <c r="C40"/>
      <c r="D40"/>
      <c r="E40"/>
      <c r="F40"/>
      <c r="G40"/>
      <c r="H40"/>
      <c r="I40"/>
      <c r="J40"/>
    </row>
    <row r="41" spans="3:10" ht="12.75">
      <c r="C41"/>
      <c r="D41"/>
      <c r="E41"/>
      <c r="F41"/>
      <c r="G41"/>
      <c r="H41"/>
      <c r="I41"/>
      <c r="J41"/>
    </row>
    <row r="42" spans="4:10" ht="12.75">
      <c r="D42"/>
      <c r="E42"/>
      <c r="F42"/>
      <c r="G42"/>
      <c r="H42"/>
      <c r="I42"/>
      <c r="J42"/>
    </row>
    <row r="59" ht="13.5" customHeight="1"/>
    <row r="60" ht="12.75" customHeight="1"/>
    <row r="61" ht="13.5" customHeight="1"/>
  </sheetData>
  <mergeCells count="4">
    <mergeCell ref="A1:J1"/>
    <mergeCell ref="A2:J2"/>
    <mergeCell ref="A3:J3"/>
    <mergeCell ref="K1:M1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0.140625" style="13" bestFit="1" customWidth="1"/>
    <col min="2" max="2" width="10.140625" style="13" customWidth="1"/>
    <col min="3" max="3" width="38.00390625" style="1" customWidth="1"/>
    <col min="4" max="4" width="10.28125" style="1" bestFit="1" customWidth="1"/>
    <col min="5" max="6" width="9.140625" style="1" customWidth="1"/>
    <col min="7" max="9" width="9.140625" style="8" customWidth="1"/>
    <col min="10" max="10" width="9.140625" style="1" customWidth="1"/>
  </cols>
  <sheetData>
    <row r="1" spans="1:13" ht="20.25">
      <c r="A1" s="70" t="s">
        <v>47</v>
      </c>
      <c r="B1" s="99"/>
      <c r="C1" s="99"/>
      <c r="D1" s="99"/>
      <c r="E1" s="99"/>
      <c r="F1" s="99"/>
      <c r="G1" s="99"/>
      <c r="H1" s="99"/>
      <c r="I1" s="99"/>
      <c r="J1" s="99"/>
      <c r="K1" s="100" t="s">
        <v>147</v>
      </c>
      <c r="L1" s="100"/>
      <c r="M1" s="100"/>
    </row>
    <row r="2" spans="1:14" ht="18">
      <c r="A2" s="73" t="s">
        <v>168</v>
      </c>
      <c r="B2" s="74"/>
      <c r="C2" s="74"/>
      <c r="D2" s="74"/>
      <c r="E2" s="74"/>
      <c r="F2" s="74"/>
      <c r="G2" s="74"/>
      <c r="H2" s="74"/>
      <c r="I2" s="74"/>
      <c r="J2" s="74"/>
      <c r="K2" s="1" t="s">
        <v>148</v>
      </c>
      <c r="L2" s="1" t="s">
        <v>149</v>
      </c>
      <c r="M2" s="1" t="s">
        <v>150</v>
      </c>
      <c r="N2" s="1" t="s">
        <v>158</v>
      </c>
    </row>
    <row r="3" spans="1:14" ht="15.75">
      <c r="A3" s="76" t="s">
        <v>41</v>
      </c>
      <c r="B3" s="77"/>
      <c r="C3" s="77"/>
      <c r="D3" s="77"/>
      <c r="E3" s="77"/>
      <c r="F3" s="77"/>
      <c r="G3" s="77"/>
      <c r="H3" s="77"/>
      <c r="I3" s="77"/>
      <c r="J3" s="77"/>
      <c r="K3" s="1">
        <v>4</v>
      </c>
      <c r="L3" s="1">
        <v>3</v>
      </c>
      <c r="M3" s="1">
        <v>1</v>
      </c>
      <c r="N3" s="1">
        <v>8</v>
      </c>
    </row>
    <row r="4" spans="1:10" ht="13.5" thickBot="1">
      <c r="A4" s="12" t="s">
        <v>2</v>
      </c>
      <c r="B4" s="12" t="s">
        <v>43</v>
      </c>
      <c r="C4" s="2" t="s">
        <v>42</v>
      </c>
      <c r="D4" s="2" t="s">
        <v>44</v>
      </c>
      <c r="E4" s="2" t="s">
        <v>45</v>
      </c>
      <c r="F4" s="2" t="s">
        <v>49</v>
      </c>
      <c r="G4" s="7" t="s">
        <v>48</v>
      </c>
      <c r="H4" s="7" t="s">
        <v>81</v>
      </c>
      <c r="I4" s="7" t="s">
        <v>85</v>
      </c>
      <c r="J4" s="2" t="s">
        <v>13</v>
      </c>
    </row>
    <row r="5" spans="1:10" ht="14.25" thickBot="1" thickTop="1">
      <c r="A5" s="11">
        <v>37530</v>
      </c>
      <c r="B5" s="36" t="s">
        <v>64</v>
      </c>
      <c r="C5" s="36"/>
      <c r="D5" s="39"/>
      <c r="E5" s="40"/>
      <c r="F5" s="6"/>
      <c r="G5" s="6"/>
      <c r="H5" s="6"/>
      <c r="I5" s="6"/>
      <c r="J5" s="10">
        <f aca="true" t="shared" si="0" ref="J5:J35">SUM($F5:$I5)</f>
        <v>0</v>
      </c>
    </row>
    <row r="6" spans="1:10" ht="14.25" thickBot="1" thickTop="1">
      <c r="A6" s="11">
        <v>37531</v>
      </c>
      <c r="B6" s="36" t="s">
        <v>65</v>
      </c>
      <c r="C6" s="36"/>
      <c r="D6" s="39"/>
      <c r="E6" s="40"/>
      <c r="F6" s="6"/>
      <c r="G6" s="6"/>
      <c r="H6" s="6"/>
      <c r="I6" s="6"/>
      <c r="J6" s="10">
        <f t="shared" si="0"/>
        <v>0</v>
      </c>
    </row>
    <row r="7" spans="1:10" ht="14.25" thickBot="1" thickTop="1">
      <c r="A7" s="11">
        <v>37532</v>
      </c>
      <c r="B7" s="36" t="s">
        <v>66</v>
      </c>
      <c r="C7" s="36"/>
      <c r="D7" s="39"/>
      <c r="E7" s="40"/>
      <c r="F7" s="6"/>
      <c r="G7" s="6"/>
      <c r="H7" s="6"/>
      <c r="I7" s="6"/>
      <c r="J7" s="10">
        <f t="shared" si="0"/>
        <v>0</v>
      </c>
    </row>
    <row r="8" spans="1:10" ht="14.25" thickBot="1" thickTop="1">
      <c r="A8" s="11">
        <v>37533</v>
      </c>
      <c r="B8" s="36" t="s">
        <v>60</v>
      </c>
      <c r="C8" s="36"/>
      <c r="D8" s="39"/>
      <c r="E8" s="40"/>
      <c r="F8" s="6"/>
      <c r="G8" s="6"/>
      <c r="H8" s="6"/>
      <c r="I8" s="6"/>
      <c r="J8" s="10">
        <f t="shared" si="0"/>
        <v>0</v>
      </c>
    </row>
    <row r="9" spans="1:10" ht="14.25" thickBot="1" thickTop="1">
      <c r="A9" s="11">
        <v>37534</v>
      </c>
      <c r="B9" s="36" t="s">
        <v>61</v>
      </c>
      <c r="C9" s="36"/>
      <c r="D9" s="39"/>
      <c r="E9" s="40"/>
      <c r="F9" s="6"/>
      <c r="G9" s="6"/>
      <c r="H9" s="6"/>
      <c r="I9" s="6"/>
      <c r="J9" s="10">
        <f t="shared" si="0"/>
        <v>0</v>
      </c>
    </row>
    <row r="10" spans="1:10" ht="14.25" thickBot="1" thickTop="1">
      <c r="A10" s="11">
        <v>37535</v>
      </c>
      <c r="B10" s="38" t="s">
        <v>62</v>
      </c>
      <c r="C10" s="36"/>
      <c r="D10" s="39"/>
      <c r="E10" s="40"/>
      <c r="F10" s="6"/>
      <c r="G10" s="6"/>
      <c r="H10" s="6"/>
      <c r="I10" s="6"/>
      <c r="J10" s="10">
        <f t="shared" si="0"/>
        <v>0</v>
      </c>
    </row>
    <row r="11" spans="1:10" ht="14.25" thickBot="1" thickTop="1">
      <c r="A11" s="11">
        <v>37536</v>
      </c>
      <c r="B11" s="36" t="s">
        <v>63</v>
      </c>
      <c r="C11" s="36"/>
      <c r="D11" s="39"/>
      <c r="E11" s="40"/>
      <c r="F11" s="6"/>
      <c r="G11" s="6"/>
      <c r="H11" s="6"/>
      <c r="I11" s="6"/>
      <c r="J11" s="10">
        <f t="shared" si="0"/>
        <v>0</v>
      </c>
    </row>
    <row r="12" spans="1:10" ht="14.25" thickBot="1" thickTop="1">
      <c r="A12" s="11">
        <v>37537</v>
      </c>
      <c r="B12" s="36" t="s">
        <v>64</v>
      </c>
      <c r="C12" s="36"/>
      <c r="D12" s="39"/>
      <c r="E12" s="40"/>
      <c r="F12" s="6"/>
      <c r="G12" s="6"/>
      <c r="H12" s="6"/>
      <c r="I12" s="6"/>
      <c r="J12" s="10">
        <f t="shared" si="0"/>
        <v>0</v>
      </c>
    </row>
    <row r="13" spans="1:10" ht="14.25" thickBot="1" thickTop="1">
      <c r="A13" s="11">
        <v>37538</v>
      </c>
      <c r="B13" s="36" t="s">
        <v>65</v>
      </c>
      <c r="C13" s="36"/>
      <c r="D13" s="39"/>
      <c r="E13" s="40"/>
      <c r="F13" s="6"/>
      <c r="G13" s="6"/>
      <c r="H13" s="6"/>
      <c r="I13" s="6"/>
      <c r="J13" s="10">
        <f t="shared" si="0"/>
        <v>0</v>
      </c>
    </row>
    <row r="14" spans="1:10" ht="14.25" thickBot="1" thickTop="1">
      <c r="A14" s="11">
        <v>37539</v>
      </c>
      <c r="B14" s="36" t="s">
        <v>66</v>
      </c>
      <c r="C14" s="36"/>
      <c r="D14" s="39"/>
      <c r="E14" s="40"/>
      <c r="F14" s="6"/>
      <c r="G14" s="6"/>
      <c r="H14" s="6"/>
      <c r="I14" s="6"/>
      <c r="J14" s="10">
        <f t="shared" si="0"/>
        <v>0</v>
      </c>
    </row>
    <row r="15" spans="1:10" ht="14.25" thickBot="1" thickTop="1">
      <c r="A15" s="11">
        <v>37540</v>
      </c>
      <c r="B15" s="36" t="s">
        <v>60</v>
      </c>
      <c r="C15" s="36"/>
      <c r="D15" s="39"/>
      <c r="E15" s="40"/>
      <c r="F15" s="6"/>
      <c r="G15" s="6"/>
      <c r="H15" s="6"/>
      <c r="I15" s="6"/>
      <c r="J15" s="10">
        <f t="shared" si="0"/>
        <v>0</v>
      </c>
    </row>
    <row r="16" spans="1:10" ht="14.25" thickBot="1" thickTop="1">
      <c r="A16" s="11">
        <v>37541</v>
      </c>
      <c r="B16" s="36" t="s">
        <v>61</v>
      </c>
      <c r="C16" s="36"/>
      <c r="D16" s="39"/>
      <c r="E16" s="40"/>
      <c r="F16" s="6"/>
      <c r="G16" s="6"/>
      <c r="H16" s="6"/>
      <c r="I16" s="6"/>
      <c r="J16" s="10">
        <f t="shared" si="0"/>
        <v>0</v>
      </c>
    </row>
    <row r="17" spans="1:10" ht="14.25" thickBot="1" thickTop="1">
      <c r="A17" s="11">
        <v>37542</v>
      </c>
      <c r="B17" s="38" t="s">
        <v>62</v>
      </c>
      <c r="C17" s="36"/>
      <c r="D17" s="39"/>
      <c r="E17" s="40"/>
      <c r="F17" s="6"/>
      <c r="G17" s="6"/>
      <c r="H17" s="6"/>
      <c r="I17" s="6"/>
      <c r="J17" s="10">
        <f t="shared" si="0"/>
        <v>0</v>
      </c>
    </row>
    <row r="18" spans="1:10" ht="14.25" thickBot="1" thickTop="1">
      <c r="A18" s="11">
        <v>37543</v>
      </c>
      <c r="B18" s="36" t="s">
        <v>63</v>
      </c>
      <c r="C18" s="36"/>
      <c r="D18" s="39"/>
      <c r="E18" s="40"/>
      <c r="F18" s="6"/>
      <c r="G18" s="6"/>
      <c r="H18" s="6"/>
      <c r="I18" s="6"/>
      <c r="J18" s="10">
        <f t="shared" si="0"/>
        <v>0</v>
      </c>
    </row>
    <row r="19" spans="1:10" ht="14.25" thickBot="1" thickTop="1">
      <c r="A19" s="11">
        <v>37544</v>
      </c>
      <c r="B19" s="36" t="s">
        <v>64</v>
      </c>
      <c r="C19" s="36"/>
      <c r="D19" s="39"/>
      <c r="E19" s="40"/>
      <c r="F19" s="6"/>
      <c r="G19" s="6"/>
      <c r="H19" s="6"/>
      <c r="I19" s="6"/>
      <c r="J19" s="10">
        <f t="shared" si="0"/>
        <v>0</v>
      </c>
    </row>
    <row r="20" spans="1:10" ht="14.25" thickBot="1" thickTop="1">
      <c r="A20" s="11">
        <v>37545</v>
      </c>
      <c r="B20" s="36" t="s">
        <v>65</v>
      </c>
      <c r="C20" s="36"/>
      <c r="D20" s="39"/>
      <c r="E20" s="40"/>
      <c r="F20" s="6"/>
      <c r="G20" s="6"/>
      <c r="H20" s="6"/>
      <c r="I20" s="6"/>
      <c r="J20" s="10">
        <f t="shared" si="0"/>
        <v>0</v>
      </c>
    </row>
    <row r="21" spans="1:10" ht="14.25" thickBot="1" thickTop="1">
      <c r="A21" s="11">
        <v>37546</v>
      </c>
      <c r="B21" s="36" t="s">
        <v>66</v>
      </c>
      <c r="C21" s="36"/>
      <c r="D21" s="39"/>
      <c r="E21" s="40"/>
      <c r="F21" s="6"/>
      <c r="G21" s="6"/>
      <c r="H21" s="6"/>
      <c r="I21" s="6"/>
      <c r="J21" s="10">
        <f t="shared" si="0"/>
        <v>0</v>
      </c>
    </row>
    <row r="22" spans="1:10" ht="14.25" thickBot="1" thickTop="1">
      <c r="A22" s="11">
        <v>37547</v>
      </c>
      <c r="B22" s="36" t="s">
        <v>60</v>
      </c>
      <c r="C22" s="36"/>
      <c r="D22" s="39"/>
      <c r="E22" s="40"/>
      <c r="F22" s="6"/>
      <c r="G22" s="6"/>
      <c r="H22" s="6"/>
      <c r="I22" s="6"/>
      <c r="J22" s="10">
        <f t="shared" si="0"/>
        <v>0</v>
      </c>
    </row>
    <row r="23" spans="1:10" ht="14.25" thickBot="1" thickTop="1">
      <c r="A23" s="11">
        <v>37548</v>
      </c>
      <c r="B23" s="36" t="s">
        <v>61</v>
      </c>
      <c r="C23" s="36"/>
      <c r="D23" s="39"/>
      <c r="E23" s="40"/>
      <c r="F23" s="6"/>
      <c r="G23" s="6"/>
      <c r="H23" s="6"/>
      <c r="I23" s="6"/>
      <c r="J23" s="10">
        <f t="shared" si="0"/>
        <v>0</v>
      </c>
    </row>
    <row r="24" spans="1:10" ht="14.25" thickBot="1" thickTop="1">
      <c r="A24" s="11">
        <v>37549</v>
      </c>
      <c r="B24" s="38" t="s">
        <v>62</v>
      </c>
      <c r="C24" s="36"/>
      <c r="D24" s="39"/>
      <c r="E24" s="40"/>
      <c r="F24" s="6"/>
      <c r="G24" s="6"/>
      <c r="H24" s="6"/>
      <c r="I24" s="6"/>
      <c r="J24" s="10">
        <f t="shared" si="0"/>
        <v>0</v>
      </c>
    </row>
    <row r="25" spans="1:10" ht="14.25" thickBot="1" thickTop="1">
      <c r="A25" s="11">
        <v>37550</v>
      </c>
      <c r="B25" s="36" t="s">
        <v>63</v>
      </c>
      <c r="C25" s="36"/>
      <c r="D25" s="39"/>
      <c r="E25" s="40"/>
      <c r="F25" s="6"/>
      <c r="G25" s="6"/>
      <c r="H25" s="6"/>
      <c r="I25" s="6"/>
      <c r="J25" s="10">
        <f t="shared" si="0"/>
        <v>0</v>
      </c>
    </row>
    <row r="26" spans="1:10" ht="14.25" thickBot="1" thickTop="1">
      <c r="A26" s="11">
        <v>37551</v>
      </c>
      <c r="B26" s="36" t="s">
        <v>64</v>
      </c>
      <c r="C26" s="36"/>
      <c r="D26" s="39"/>
      <c r="E26" s="40"/>
      <c r="F26" s="6"/>
      <c r="G26" s="6"/>
      <c r="H26" s="6"/>
      <c r="I26" s="6"/>
      <c r="J26" s="10">
        <f t="shared" si="0"/>
        <v>0</v>
      </c>
    </row>
    <row r="27" spans="1:10" ht="14.25" thickBot="1" thickTop="1">
      <c r="A27" s="11">
        <v>37552</v>
      </c>
      <c r="B27" s="36" t="s">
        <v>65</v>
      </c>
      <c r="C27" s="36"/>
      <c r="D27" s="39"/>
      <c r="E27" s="40"/>
      <c r="F27" s="6"/>
      <c r="G27" s="6"/>
      <c r="H27" s="6"/>
      <c r="I27" s="6"/>
      <c r="J27" s="10">
        <f t="shared" si="0"/>
        <v>0</v>
      </c>
    </row>
    <row r="28" spans="1:10" ht="14.25" thickBot="1" thickTop="1">
      <c r="A28" s="11">
        <v>37553</v>
      </c>
      <c r="B28" s="36" t="s">
        <v>66</v>
      </c>
      <c r="C28" s="36"/>
      <c r="D28" s="39"/>
      <c r="E28" s="40"/>
      <c r="F28" s="6"/>
      <c r="G28" s="6"/>
      <c r="H28" s="6"/>
      <c r="I28" s="6"/>
      <c r="J28" s="10">
        <f t="shared" si="0"/>
        <v>0</v>
      </c>
    </row>
    <row r="29" spans="1:10" ht="14.25" thickBot="1" thickTop="1">
      <c r="A29" s="11">
        <v>37554</v>
      </c>
      <c r="B29" s="36" t="s">
        <v>60</v>
      </c>
      <c r="C29" s="36"/>
      <c r="D29" s="39"/>
      <c r="E29" s="40"/>
      <c r="F29" s="6"/>
      <c r="G29" s="6"/>
      <c r="H29" s="6"/>
      <c r="I29" s="6"/>
      <c r="J29" s="10">
        <f t="shared" si="0"/>
        <v>0</v>
      </c>
    </row>
    <row r="30" spans="1:10" ht="14.25" thickBot="1" thickTop="1">
      <c r="A30" s="11">
        <v>37555</v>
      </c>
      <c r="B30" s="36" t="s">
        <v>61</v>
      </c>
      <c r="C30" s="36"/>
      <c r="D30" s="39"/>
      <c r="E30" s="40"/>
      <c r="F30" s="6"/>
      <c r="G30" s="6"/>
      <c r="H30" s="6"/>
      <c r="I30" s="6"/>
      <c r="J30" s="10">
        <f t="shared" si="0"/>
        <v>0</v>
      </c>
    </row>
    <row r="31" spans="1:10" ht="14.25" thickBot="1" thickTop="1">
      <c r="A31" s="11">
        <v>37556</v>
      </c>
      <c r="B31" s="38" t="s">
        <v>62</v>
      </c>
      <c r="C31" s="36"/>
      <c r="D31" s="39"/>
      <c r="E31" s="40"/>
      <c r="F31" s="6"/>
      <c r="G31" s="6"/>
      <c r="H31" s="6"/>
      <c r="I31" s="6"/>
      <c r="J31" s="10">
        <f t="shared" si="0"/>
        <v>0</v>
      </c>
    </row>
    <row r="32" spans="1:10" ht="14.25" thickBot="1" thickTop="1">
      <c r="A32" s="11">
        <v>37557</v>
      </c>
      <c r="B32" s="36" t="s">
        <v>63</v>
      </c>
      <c r="C32" s="36"/>
      <c r="D32" s="39"/>
      <c r="E32" s="40"/>
      <c r="F32" s="6"/>
      <c r="G32" s="6"/>
      <c r="H32" s="6"/>
      <c r="I32" s="6"/>
      <c r="J32" s="10">
        <f t="shared" si="0"/>
        <v>0</v>
      </c>
    </row>
    <row r="33" spans="1:10" ht="14.25" thickBot="1" thickTop="1">
      <c r="A33" s="11">
        <v>37558</v>
      </c>
      <c r="B33" s="36" t="s">
        <v>64</v>
      </c>
      <c r="C33" s="36"/>
      <c r="D33" s="39"/>
      <c r="E33" s="40"/>
      <c r="F33" s="6"/>
      <c r="G33" s="6"/>
      <c r="H33" s="6"/>
      <c r="I33" s="6"/>
      <c r="J33" s="10">
        <f t="shared" si="0"/>
        <v>0</v>
      </c>
    </row>
    <row r="34" spans="1:10" ht="14.25" thickBot="1" thickTop="1">
      <c r="A34" s="11">
        <v>37559</v>
      </c>
      <c r="B34" s="36" t="s">
        <v>65</v>
      </c>
      <c r="C34" s="36"/>
      <c r="D34" s="39"/>
      <c r="E34" s="40"/>
      <c r="F34" s="6"/>
      <c r="G34" s="6"/>
      <c r="H34" s="6"/>
      <c r="I34" s="6"/>
      <c r="J34" s="10"/>
    </row>
    <row r="35" spans="1:10" ht="14.25" thickBot="1" thickTop="1">
      <c r="A35" s="11">
        <v>37560</v>
      </c>
      <c r="B35" s="36" t="s">
        <v>66</v>
      </c>
      <c r="C35" s="36"/>
      <c r="D35" s="39"/>
      <c r="E35" s="40"/>
      <c r="F35" s="6"/>
      <c r="G35" s="6"/>
      <c r="H35" s="6"/>
      <c r="I35" s="6"/>
      <c r="J35" s="10">
        <f t="shared" si="0"/>
        <v>0</v>
      </c>
    </row>
    <row r="36" spans="1:10" ht="14.25" thickBot="1" thickTop="1">
      <c r="A36" s="42">
        <f>COUNTIF(A5:A35,"&gt;0")</f>
        <v>31</v>
      </c>
      <c r="B36" s="42">
        <f>COUNTIF(D5:D35,"&gt;0")</f>
        <v>0</v>
      </c>
      <c r="C36" s="15"/>
      <c r="D36" s="41">
        <f aca="true" t="shared" si="1" ref="D36:J36">SUM(D5:D35)</f>
        <v>0</v>
      </c>
      <c r="E36" s="43">
        <f t="shared" si="1"/>
        <v>0</v>
      </c>
      <c r="F36" s="16">
        <f t="shared" si="1"/>
        <v>0</v>
      </c>
      <c r="G36" s="16">
        <f t="shared" si="1"/>
        <v>0</v>
      </c>
      <c r="H36" s="16">
        <f t="shared" si="1"/>
        <v>0</v>
      </c>
      <c r="I36" s="16">
        <f t="shared" si="1"/>
        <v>0</v>
      </c>
      <c r="J36" s="16">
        <f t="shared" si="1"/>
        <v>0</v>
      </c>
    </row>
    <row r="37" spans="1:10" ht="14.25" thickBot="1" thickTop="1">
      <c r="A37" s="35" t="s">
        <v>2</v>
      </c>
      <c r="B37" s="31" t="s">
        <v>57</v>
      </c>
      <c r="C37" s="32" t="s">
        <v>42</v>
      </c>
      <c r="D37" s="32" t="s">
        <v>44</v>
      </c>
      <c r="E37" s="32" t="s">
        <v>45</v>
      </c>
      <c r="F37" s="32" t="s">
        <v>49</v>
      </c>
      <c r="G37" s="33" t="s">
        <v>48</v>
      </c>
      <c r="H37" s="33" t="s">
        <v>81</v>
      </c>
      <c r="I37" s="33" t="s">
        <v>85</v>
      </c>
      <c r="J37" s="34" t="s">
        <v>13</v>
      </c>
    </row>
    <row r="38" spans="6:10" ht="13.5" thickTop="1">
      <c r="F38" s="8"/>
      <c r="I38" s="1"/>
      <c r="J38"/>
    </row>
    <row r="39" spans="7:10" ht="12.75">
      <c r="G39"/>
      <c r="H39"/>
      <c r="I39"/>
      <c r="J39"/>
    </row>
    <row r="40" spans="3:10" ht="12.75">
      <c r="C40"/>
      <c r="D40"/>
      <c r="E40"/>
      <c r="F40"/>
      <c r="G40"/>
      <c r="H40"/>
      <c r="I40"/>
      <c r="J40"/>
    </row>
    <row r="41" spans="3:10" ht="12.75">
      <c r="C41"/>
      <c r="D41"/>
      <c r="E41"/>
      <c r="F41"/>
      <c r="G41"/>
      <c r="H41"/>
      <c r="I41"/>
      <c r="J41"/>
    </row>
    <row r="42" spans="4:10" ht="12.75">
      <c r="D42"/>
      <c r="E42"/>
      <c r="F42"/>
      <c r="G42"/>
      <c r="H42"/>
      <c r="I42"/>
      <c r="J42"/>
    </row>
    <row r="59" ht="13.5" customHeight="1"/>
    <row r="60" ht="12.75" customHeight="1"/>
    <row r="61" ht="13.5" customHeight="1"/>
  </sheetData>
  <mergeCells count="4">
    <mergeCell ref="A1:J1"/>
    <mergeCell ref="A2:J2"/>
    <mergeCell ref="A3:J3"/>
    <mergeCell ref="K1:M1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pane ySplit="4" topLeftCell="BM5" activePane="bottomLeft" state="frozen"/>
      <selection pane="topLeft" activeCell="A1" sqref="A1"/>
      <selection pane="bottomLeft" activeCell="A35" sqref="A35:IV35"/>
    </sheetView>
  </sheetViews>
  <sheetFormatPr defaultColWidth="9.140625" defaultRowHeight="12.75"/>
  <cols>
    <col min="1" max="1" width="10.140625" style="13" bestFit="1" customWidth="1"/>
    <col min="2" max="2" width="10.140625" style="13" customWidth="1"/>
    <col min="3" max="3" width="38.00390625" style="1" customWidth="1"/>
    <col min="4" max="4" width="10.28125" style="1" bestFit="1" customWidth="1"/>
    <col min="5" max="6" width="9.140625" style="1" customWidth="1"/>
    <col min="7" max="9" width="9.140625" style="8" customWidth="1"/>
    <col min="10" max="10" width="9.140625" style="1" customWidth="1"/>
  </cols>
  <sheetData>
    <row r="1" spans="1:13" ht="20.25">
      <c r="A1" s="70" t="s">
        <v>47</v>
      </c>
      <c r="B1" s="99"/>
      <c r="C1" s="99"/>
      <c r="D1" s="99"/>
      <c r="E1" s="99"/>
      <c r="F1" s="99"/>
      <c r="G1" s="99"/>
      <c r="H1" s="99"/>
      <c r="I1" s="99"/>
      <c r="J1" s="99"/>
      <c r="K1" s="100" t="s">
        <v>147</v>
      </c>
      <c r="L1" s="100"/>
      <c r="M1" s="100"/>
    </row>
    <row r="2" spans="1:14" ht="18">
      <c r="A2" s="73" t="s">
        <v>169</v>
      </c>
      <c r="B2" s="74"/>
      <c r="C2" s="74"/>
      <c r="D2" s="74"/>
      <c r="E2" s="74"/>
      <c r="F2" s="74"/>
      <c r="G2" s="74"/>
      <c r="H2" s="74"/>
      <c r="I2" s="74"/>
      <c r="J2" s="74"/>
      <c r="K2" s="1" t="s">
        <v>148</v>
      </c>
      <c r="L2" s="1" t="s">
        <v>149</v>
      </c>
      <c r="M2" s="1" t="s">
        <v>150</v>
      </c>
      <c r="N2" s="1" t="s">
        <v>158</v>
      </c>
    </row>
    <row r="3" spans="1:14" ht="15.75">
      <c r="A3" s="76" t="s">
        <v>41</v>
      </c>
      <c r="B3" s="77"/>
      <c r="C3" s="77"/>
      <c r="D3" s="77"/>
      <c r="E3" s="77"/>
      <c r="F3" s="77"/>
      <c r="G3" s="77"/>
      <c r="H3" s="77"/>
      <c r="I3" s="77"/>
      <c r="J3" s="77"/>
      <c r="K3" s="1">
        <v>4</v>
      </c>
      <c r="L3" s="1">
        <v>3</v>
      </c>
      <c r="M3" s="1">
        <v>1</v>
      </c>
      <c r="N3" s="1">
        <v>8</v>
      </c>
    </row>
    <row r="4" spans="1:10" ht="13.5" thickBot="1">
      <c r="A4" s="12" t="s">
        <v>2</v>
      </c>
      <c r="B4" s="12" t="s">
        <v>43</v>
      </c>
      <c r="C4" s="2" t="s">
        <v>42</v>
      </c>
      <c r="D4" s="2" t="s">
        <v>44</v>
      </c>
      <c r="E4" s="2" t="s">
        <v>45</v>
      </c>
      <c r="F4" s="2" t="s">
        <v>49</v>
      </c>
      <c r="G4" s="7" t="s">
        <v>48</v>
      </c>
      <c r="H4" s="7" t="s">
        <v>81</v>
      </c>
      <c r="I4" s="7" t="s">
        <v>85</v>
      </c>
      <c r="J4" s="2" t="s">
        <v>13</v>
      </c>
    </row>
    <row r="5" spans="1:10" ht="14.25" thickBot="1" thickTop="1">
      <c r="A5" s="11">
        <v>37561</v>
      </c>
      <c r="B5" s="55" t="s">
        <v>60</v>
      </c>
      <c r="C5" s="36"/>
      <c r="D5" s="39"/>
      <c r="E5" s="40"/>
      <c r="F5" s="6"/>
      <c r="G5" s="6"/>
      <c r="H5" s="6"/>
      <c r="I5" s="6"/>
      <c r="J5" s="10">
        <f aca="true" t="shared" si="0" ref="J5:J34">SUM($F5:$I5)</f>
        <v>0</v>
      </c>
    </row>
    <row r="6" spans="1:10" ht="14.25" thickBot="1" thickTop="1">
      <c r="A6" s="11">
        <v>37562</v>
      </c>
      <c r="B6" s="38" t="s">
        <v>61</v>
      </c>
      <c r="C6" s="36"/>
      <c r="D6" s="39"/>
      <c r="E6" s="40"/>
      <c r="F6" s="6"/>
      <c r="G6" s="6"/>
      <c r="H6" s="6"/>
      <c r="I6" s="6"/>
      <c r="J6" s="10">
        <f t="shared" si="0"/>
        <v>0</v>
      </c>
    </row>
    <row r="7" spans="1:10" ht="14.25" thickBot="1" thickTop="1">
      <c r="A7" s="11">
        <v>37563</v>
      </c>
      <c r="B7" s="38" t="s">
        <v>62</v>
      </c>
      <c r="C7" s="36"/>
      <c r="D7" s="39"/>
      <c r="E7" s="40"/>
      <c r="F7" s="6"/>
      <c r="G7" s="6"/>
      <c r="H7" s="6"/>
      <c r="I7" s="6"/>
      <c r="J7" s="10">
        <f t="shared" si="0"/>
        <v>0</v>
      </c>
    </row>
    <row r="8" spans="1:10" ht="14.25" thickBot="1" thickTop="1">
      <c r="A8" s="11">
        <v>37564</v>
      </c>
      <c r="B8" s="55" t="s">
        <v>63</v>
      </c>
      <c r="C8" s="36"/>
      <c r="D8" s="39"/>
      <c r="E8" s="40"/>
      <c r="F8" s="6"/>
      <c r="G8" s="6"/>
      <c r="H8" s="6"/>
      <c r="I8" s="6"/>
      <c r="J8" s="10">
        <f t="shared" si="0"/>
        <v>0</v>
      </c>
    </row>
    <row r="9" spans="1:10" ht="14.25" thickBot="1" thickTop="1">
      <c r="A9" s="11">
        <v>37565</v>
      </c>
      <c r="B9" s="55" t="s">
        <v>64</v>
      </c>
      <c r="C9" s="36"/>
      <c r="D9" s="39"/>
      <c r="E9" s="40"/>
      <c r="F9" s="6"/>
      <c r="G9" s="6"/>
      <c r="H9" s="6"/>
      <c r="I9" s="6"/>
      <c r="J9" s="10">
        <f t="shared" si="0"/>
        <v>0</v>
      </c>
    </row>
    <row r="10" spans="1:10" ht="14.25" thickBot="1" thickTop="1">
      <c r="A10" s="11">
        <v>37566</v>
      </c>
      <c r="B10" s="55" t="s">
        <v>65</v>
      </c>
      <c r="C10" s="36"/>
      <c r="D10" s="39"/>
      <c r="E10" s="40"/>
      <c r="F10" s="6"/>
      <c r="G10" s="6"/>
      <c r="H10" s="6"/>
      <c r="I10" s="6"/>
      <c r="J10" s="10">
        <f t="shared" si="0"/>
        <v>0</v>
      </c>
    </row>
    <row r="11" spans="1:10" ht="14.25" thickBot="1" thickTop="1">
      <c r="A11" s="11">
        <v>37567</v>
      </c>
      <c r="B11" s="55" t="s">
        <v>66</v>
      </c>
      <c r="C11" s="36"/>
      <c r="D11" s="39"/>
      <c r="E11" s="40"/>
      <c r="F11" s="6"/>
      <c r="G11" s="6"/>
      <c r="H11" s="6"/>
      <c r="I11" s="6"/>
      <c r="J11" s="10">
        <f t="shared" si="0"/>
        <v>0</v>
      </c>
    </row>
    <row r="12" spans="1:10" ht="14.25" thickBot="1" thickTop="1">
      <c r="A12" s="11">
        <v>37568</v>
      </c>
      <c r="B12" s="55" t="s">
        <v>60</v>
      </c>
      <c r="C12" s="36"/>
      <c r="D12" s="39"/>
      <c r="E12" s="40"/>
      <c r="F12" s="6"/>
      <c r="G12" s="6"/>
      <c r="H12" s="6"/>
      <c r="I12" s="6"/>
      <c r="J12" s="10">
        <f t="shared" si="0"/>
        <v>0</v>
      </c>
    </row>
    <row r="13" spans="1:10" ht="14.25" thickBot="1" thickTop="1">
      <c r="A13" s="11">
        <v>37569</v>
      </c>
      <c r="B13" s="55" t="s">
        <v>61</v>
      </c>
      <c r="C13" s="36"/>
      <c r="D13" s="39"/>
      <c r="E13" s="40"/>
      <c r="F13" s="6"/>
      <c r="G13" s="6"/>
      <c r="H13" s="6"/>
      <c r="I13" s="6"/>
      <c r="J13" s="10">
        <f t="shared" si="0"/>
        <v>0</v>
      </c>
    </row>
    <row r="14" spans="1:10" ht="14.25" thickBot="1" thickTop="1">
      <c r="A14" s="11">
        <v>37570</v>
      </c>
      <c r="B14" s="38" t="s">
        <v>62</v>
      </c>
      <c r="C14" s="36"/>
      <c r="D14" s="39"/>
      <c r="E14" s="40"/>
      <c r="F14" s="6"/>
      <c r="G14" s="6"/>
      <c r="H14" s="6"/>
      <c r="I14" s="6"/>
      <c r="J14" s="10">
        <f t="shared" si="0"/>
        <v>0</v>
      </c>
    </row>
    <row r="15" spans="1:10" ht="14.25" thickBot="1" thickTop="1">
      <c r="A15" s="11">
        <v>37571</v>
      </c>
      <c r="B15" s="55" t="s">
        <v>63</v>
      </c>
      <c r="C15" s="36"/>
      <c r="D15" s="39"/>
      <c r="E15" s="40"/>
      <c r="F15" s="6"/>
      <c r="G15" s="6"/>
      <c r="H15" s="6"/>
      <c r="I15" s="6"/>
      <c r="J15" s="10">
        <f t="shared" si="0"/>
        <v>0</v>
      </c>
    </row>
    <row r="16" spans="1:10" ht="14.25" thickBot="1" thickTop="1">
      <c r="A16" s="11">
        <v>37572</v>
      </c>
      <c r="B16" s="55" t="s">
        <v>64</v>
      </c>
      <c r="C16" s="36"/>
      <c r="D16" s="39"/>
      <c r="E16" s="40"/>
      <c r="F16" s="6"/>
      <c r="G16" s="6"/>
      <c r="H16" s="6"/>
      <c r="I16" s="6"/>
      <c r="J16" s="10">
        <f t="shared" si="0"/>
        <v>0</v>
      </c>
    </row>
    <row r="17" spans="1:10" ht="14.25" thickBot="1" thickTop="1">
      <c r="A17" s="11">
        <v>37573</v>
      </c>
      <c r="B17" s="55" t="s">
        <v>65</v>
      </c>
      <c r="C17" s="36"/>
      <c r="D17" s="39"/>
      <c r="E17" s="40"/>
      <c r="F17" s="6"/>
      <c r="G17" s="6"/>
      <c r="H17" s="6"/>
      <c r="I17" s="6"/>
      <c r="J17" s="10">
        <f t="shared" si="0"/>
        <v>0</v>
      </c>
    </row>
    <row r="18" spans="1:10" ht="14.25" thickBot="1" thickTop="1">
      <c r="A18" s="11">
        <v>37574</v>
      </c>
      <c r="B18" s="55" t="s">
        <v>66</v>
      </c>
      <c r="C18" s="36"/>
      <c r="D18" s="39"/>
      <c r="E18" s="40"/>
      <c r="F18" s="6"/>
      <c r="G18" s="6"/>
      <c r="H18" s="6"/>
      <c r="I18" s="6"/>
      <c r="J18" s="10">
        <f t="shared" si="0"/>
        <v>0</v>
      </c>
    </row>
    <row r="19" spans="1:10" ht="14.25" thickBot="1" thickTop="1">
      <c r="A19" s="11">
        <v>37575</v>
      </c>
      <c r="B19" s="55" t="s">
        <v>60</v>
      </c>
      <c r="C19" s="36"/>
      <c r="D19" s="39"/>
      <c r="E19" s="40"/>
      <c r="F19" s="6"/>
      <c r="G19" s="6"/>
      <c r="H19" s="6"/>
      <c r="I19" s="6"/>
      <c r="J19" s="10">
        <f t="shared" si="0"/>
        <v>0</v>
      </c>
    </row>
    <row r="20" spans="1:10" ht="14.25" thickBot="1" thickTop="1">
      <c r="A20" s="11">
        <v>37576</v>
      </c>
      <c r="B20" s="55" t="s">
        <v>61</v>
      </c>
      <c r="C20" s="36"/>
      <c r="D20" s="39"/>
      <c r="E20" s="40"/>
      <c r="F20" s="6"/>
      <c r="G20" s="6"/>
      <c r="H20" s="6"/>
      <c r="I20" s="6"/>
      <c r="J20" s="10">
        <f t="shared" si="0"/>
        <v>0</v>
      </c>
    </row>
    <row r="21" spans="1:10" ht="14.25" thickBot="1" thickTop="1">
      <c r="A21" s="11">
        <v>37577</v>
      </c>
      <c r="B21" s="38" t="s">
        <v>62</v>
      </c>
      <c r="C21" s="36"/>
      <c r="D21" s="39"/>
      <c r="E21" s="40"/>
      <c r="F21" s="6"/>
      <c r="G21" s="6"/>
      <c r="H21" s="6"/>
      <c r="I21" s="6"/>
      <c r="J21" s="10">
        <f t="shared" si="0"/>
        <v>0</v>
      </c>
    </row>
    <row r="22" spans="1:10" ht="14.25" thickBot="1" thickTop="1">
      <c r="A22" s="11">
        <v>37578</v>
      </c>
      <c r="B22" s="55" t="s">
        <v>63</v>
      </c>
      <c r="C22" s="36"/>
      <c r="D22" s="39"/>
      <c r="E22" s="40"/>
      <c r="F22" s="6"/>
      <c r="G22" s="6"/>
      <c r="H22" s="6"/>
      <c r="I22" s="6"/>
      <c r="J22" s="10">
        <f t="shared" si="0"/>
        <v>0</v>
      </c>
    </row>
    <row r="23" spans="1:10" ht="14.25" thickBot="1" thickTop="1">
      <c r="A23" s="11">
        <v>37579</v>
      </c>
      <c r="B23" s="55" t="s">
        <v>64</v>
      </c>
      <c r="C23" s="36"/>
      <c r="D23" s="39"/>
      <c r="E23" s="40"/>
      <c r="F23" s="6"/>
      <c r="G23" s="6"/>
      <c r="H23" s="6"/>
      <c r="I23" s="6"/>
      <c r="J23" s="10">
        <f t="shared" si="0"/>
        <v>0</v>
      </c>
    </row>
    <row r="24" spans="1:10" ht="14.25" thickBot="1" thickTop="1">
      <c r="A24" s="11">
        <v>37580</v>
      </c>
      <c r="B24" s="55" t="s">
        <v>65</v>
      </c>
      <c r="C24" s="36"/>
      <c r="D24" s="39"/>
      <c r="E24" s="40"/>
      <c r="F24" s="6"/>
      <c r="G24" s="6"/>
      <c r="H24" s="6"/>
      <c r="I24" s="6"/>
      <c r="J24" s="10">
        <f t="shared" si="0"/>
        <v>0</v>
      </c>
    </row>
    <row r="25" spans="1:10" ht="14.25" thickBot="1" thickTop="1">
      <c r="A25" s="11">
        <v>37581</v>
      </c>
      <c r="B25" s="55" t="s">
        <v>66</v>
      </c>
      <c r="C25" s="36"/>
      <c r="D25" s="39"/>
      <c r="E25" s="40"/>
      <c r="F25" s="6"/>
      <c r="G25" s="6"/>
      <c r="H25" s="6"/>
      <c r="I25" s="6"/>
      <c r="J25" s="10">
        <f t="shared" si="0"/>
        <v>0</v>
      </c>
    </row>
    <row r="26" spans="1:10" ht="14.25" thickBot="1" thickTop="1">
      <c r="A26" s="11">
        <v>37582</v>
      </c>
      <c r="B26" s="55" t="s">
        <v>60</v>
      </c>
      <c r="C26" s="36"/>
      <c r="D26" s="39"/>
      <c r="E26" s="40"/>
      <c r="F26" s="6"/>
      <c r="G26" s="6"/>
      <c r="H26" s="6"/>
      <c r="I26" s="6"/>
      <c r="J26" s="10">
        <f t="shared" si="0"/>
        <v>0</v>
      </c>
    </row>
    <row r="27" spans="1:10" ht="14.25" thickBot="1" thickTop="1">
      <c r="A27" s="11">
        <v>37583</v>
      </c>
      <c r="B27" s="55" t="s">
        <v>61</v>
      </c>
      <c r="C27" s="36"/>
      <c r="D27" s="39"/>
      <c r="E27" s="40"/>
      <c r="F27" s="6"/>
      <c r="G27" s="6"/>
      <c r="H27" s="6"/>
      <c r="I27" s="6"/>
      <c r="J27" s="10">
        <f t="shared" si="0"/>
        <v>0</v>
      </c>
    </row>
    <row r="28" spans="1:10" ht="14.25" thickBot="1" thickTop="1">
      <c r="A28" s="11">
        <v>37584</v>
      </c>
      <c r="B28" s="38" t="s">
        <v>62</v>
      </c>
      <c r="C28" s="36"/>
      <c r="D28" s="39"/>
      <c r="E28" s="40"/>
      <c r="F28" s="6"/>
      <c r="G28" s="6"/>
      <c r="H28" s="6"/>
      <c r="I28" s="6"/>
      <c r="J28" s="10">
        <f t="shared" si="0"/>
        <v>0</v>
      </c>
    </row>
    <row r="29" spans="1:10" ht="14.25" thickBot="1" thickTop="1">
      <c r="A29" s="11">
        <v>37585</v>
      </c>
      <c r="B29" s="55" t="s">
        <v>63</v>
      </c>
      <c r="C29" s="36"/>
      <c r="D29" s="39"/>
      <c r="E29" s="40"/>
      <c r="F29" s="6"/>
      <c r="G29" s="6"/>
      <c r="H29" s="6"/>
      <c r="I29" s="6"/>
      <c r="J29" s="10">
        <f t="shared" si="0"/>
        <v>0</v>
      </c>
    </row>
    <row r="30" spans="1:10" ht="14.25" thickBot="1" thickTop="1">
      <c r="A30" s="11">
        <v>37586</v>
      </c>
      <c r="B30" s="55" t="s">
        <v>64</v>
      </c>
      <c r="C30" s="36"/>
      <c r="D30" s="39"/>
      <c r="E30" s="40"/>
      <c r="F30" s="6"/>
      <c r="G30" s="6"/>
      <c r="H30" s="6"/>
      <c r="I30" s="6"/>
      <c r="J30" s="10">
        <f t="shared" si="0"/>
        <v>0</v>
      </c>
    </row>
    <row r="31" spans="1:10" ht="14.25" thickBot="1" thickTop="1">
      <c r="A31" s="11">
        <v>37587</v>
      </c>
      <c r="B31" s="55" t="s">
        <v>65</v>
      </c>
      <c r="C31" s="36"/>
      <c r="D31" s="39"/>
      <c r="E31" s="40"/>
      <c r="F31" s="6"/>
      <c r="G31" s="6"/>
      <c r="H31" s="6"/>
      <c r="I31" s="6"/>
      <c r="J31" s="10">
        <f t="shared" si="0"/>
        <v>0</v>
      </c>
    </row>
    <row r="32" spans="1:10" ht="14.25" thickBot="1" thickTop="1">
      <c r="A32" s="11">
        <v>37588</v>
      </c>
      <c r="B32" s="55" t="s">
        <v>66</v>
      </c>
      <c r="C32" s="36"/>
      <c r="D32" s="39"/>
      <c r="E32" s="40"/>
      <c r="F32" s="6"/>
      <c r="G32" s="6"/>
      <c r="H32" s="6"/>
      <c r="I32" s="6"/>
      <c r="J32" s="10">
        <f t="shared" si="0"/>
        <v>0</v>
      </c>
    </row>
    <row r="33" spans="1:10" ht="14.25" thickBot="1" thickTop="1">
      <c r="A33" s="11">
        <v>37589</v>
      </c>
      <c r="B33" s="55" t="s">
        <v>60</v>
      </c>
      <c r="C33" s="36"/>
      <c r="D33" s="39"/>
      <c r="E33" s="40"/>
      <c r="F33" s="6"/>
      <c r="G33" s="6"/>
      <c r="H33" s="6"/>
      <c r="I33" s="6"/>
      <c r="J33" s="10">
        <f t="shared" si="0"/>
        <v>0</v>
      </c>
    </row>
    <row r="34" spans="1:10" ht="14.25" thickBot="1" thickTop="1">
      <c r="A34" s="11">
        <v>37590</v>
      </c>
      <c r="B34" s="55" t="s">
        <v>61</v>
      </c>
      <c r="C34" s="36"/>
      <c r="D34" s="39"/>
      <c r="E34" s="40"/>
      <c r="F34" s="6"/>
      <c r="G34" s="6"/>
      <c r="H34" s="6"/>
      <c r="I34" s="6"/>
      <c r="J34" s="10">
        <f t="shared" si="0"/>
        <v>0</v>
      </c>
    </row>
    <row r="35" spans="1:10" ht="14.25" thickBot="1" thickTop="1">
      <c r="A35" s="11"/>
      <c r="B35" s="55"/>
      <c r="C35" s="36"/>
      <c r="D35" s="39"/>
      <c r="E35" s="40"/>
      <c r="F35" s="6"/>
      <c r="G35" s="6"/>
      <c r="H35" s="6"/>
      <c r="I35" s="6"/>
      <c r="J35" s="10"/>
    </row>
    <row r="36" spans="1:10" ht="14.25" thickBot="1" thickTop="1">
      <c r="A36" s="42">
        <f>COUNTIF(A5:A34,"&gt;0")</f>
        <v>30</v>
      </c>
      <c r="B36" s="42">
        <f>COUNTIF(D5:D34,"&gt;0")</f>
        <v>0</v>
      </c>
      <c r="C36" s="15"/>
      <c r="D36" s="41">
        <f aca="true" t="shared" si="1" ref="D36:J36">SUM(D5:D34)</f>
        <v>0</v>
      </c>
      <c r="E36" s="43">
        <f t="shared" si="1"/>
        <v>0</v>
      </c>
      <c r="F36" s="16">
        <f t="shared" si="1"/>
        <v>0</v>
      </c>
      <c r="G36" s="16">
        <f t="shared" si="1"/>
        <v>0</v>
      </c>
      <c r="H36" s="16">
        <f t="shared" si="1"/>
        <v>0</v>
      </c>
      <c r="I36" s="16">
        <f t="shared" si="1"/>
        <v>0</v>
      </c>
      <c r="J36" s="16">
        <f t="shared" si="1"/>
        <v>0</v>
      </c>
    </row>
    <row r="37" spans="1:10" ht="14.25" thickBot="1" thickTop="1">
      <c r="A37" s="35" t="s">
        <v>2</v>
      </c>
      <c r="B37" s="31" t="s">
        <v>57</v>
      </c>
      <c r="C37" s="32" t="s">
        <v>42</v>
      </c>
      <c r="D37" s="32" t="s">
        <v>44</v>
      </c>
      <c r="E37" s="32" t="s">
        <v>45</v>
      </c>
      <c r="F37" s="32" t="s">
        <v>49</v>
      </c>
      <c r="G37" s="33" t="s">
        <v>48</v>
      </c>
      <c r="H37" s="33" t="s">
        <v>81</v>
      </c>
      <c r="I37" s="33" t="s">
        <v>85</v>
      </c>
      <c r="J37" s="34" t="s">
        <v>13</v>
      </c>
    </row>
    <row r="38" spans="6:10" ht="13.5" thickTop="1">
      <c r="F38" s="8"/>
      <c r="I38" s="1"/>
      <c r="J38"/>
    </row>
    <row r="39" spans="7:10" ht="12.75">
      <c r="G39"/>
      <c r="H39"/>
      <c r="I39"/>
      <c r="J39"/>
    </row>
    <row r="40" spans="3:10" ht="12.75">
      <c r="C40"/>
      <c r="D40"/>
      <c r="E40"/>
      <c r="F40"/>
      <c r="G40"/>
      <c r="H40"/>
      <c r="I40"/>
      <c r="J40"/>
    </row>
    <row r="41" spans="3:10" ht="12.75">
      <c r="C41"/>
      <c r="D41"/>
      <c r="E41"/>
      <c r="F41"/>
      <c r="G41"/>
      <c r="H41"/>
      <c r="I41"/>
      <c r="J41"/>
    </row>
    <row r="42" spans="4:10" ht="12.75">
      <c r="D42"/>
      <c r="E42"/>
      <c r="F42"/>
      <c r="G42"/>
      <c r="H42"/>
      <c r="I42"/>
      <c r="J42"/>
    </row>
    <row r="59" ht="13.5" customHeight="1"/>
    <row r="60" ht="12.75" customHeight="1"/>
    <row r="61" ht="13.5" customHeight="1"/>
  </sheetData>
  <mergeCells count="4">
    <mergeCell ref="A1:J1"/>
    <mergeCell ref="A2:J2"/>
    <mergeCell ref="A3:J3"/>
    <mergeCell ref="K1:M1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pane ySplit="4" topLeftCell="BM5" activePane="bottomLeft" state="frozen"/>
      <selection pane="topLeft" activeCell="A1" sqref="A1"/>
      <selection pane="bottomLeft" activeCell="C27" sqref="C27"/>
    </sheetView>
  </sheetViews>
  <sheetFormatPr defaultColWidth="9.140625" defaultRowHeight="12.75"/>
  <cols>
    <col min="1" max="1" width="10.140625" style="13" bestFit="1" customWidth="1"/>
    <col min="2" max="2" width="10.140625" style="13" customWidth="1"/>
    <col min="3" max="3" width="38.00390625" style="1" customWidth="1"/>
    <col min="4" max="4" width="10.28125" style="1" bestFit="1" customWidth="1"/>
    <col min="5" max="6" width="9.140625" style="1" customWidth="1"/>
    <col min="7" max="9" width="9.140625" style="8" customWidth="1"/>
    <col min="10" max="10" width="9.140625" style="1" customWidth="1"/>
  </cols>
  <sheetData>
    <row r="1" spans="1:13" ht="20.25">
      <c r="A1" s="70" t="s">
        <v>47</v>
      </c>
      <c r="B1" s="99"/>
      <c r="C1" s="99"/>
      <c r="D1" s="99"/>
      <c r="E1" s="99"/>
      <c r="F1" s="99"/>
      <c r="G1" s="99"/>
      <c r="H1" s="99"/>
      <c r="I1" s="99"/>
      <c r="J1" s="99"/>
      <c r="K1" s="100" t="s">
        <v>147</v>
      </c>
      <c r="L1" s="100"/>
      <c r="M1" s="100"/>
    </row>
    <row r="2" spans="1:14" ht="18">
      <c r="A2" s="73" t="s">
        <v>164</v>
      </c>
      <c r="B2" s="74"/>
      <c r="C2" s="74"/>
      <c r="D2" s="74"/>
      <c r="E2" s="74"/>
      <c r="F2" s="74"/>
      <c r="G2" s="74"/>
      <c r="H2" s="74"/>
      <c r="I2" s="74"/>
      <c r="J2" s="74"/>
      <c r="K2" s="1" t="s">
        <v>148</v>
      </c>
      <c r="L2" s="1" t="s">
        <v>149</v>
      </c>
      <c r="M2" s="1" t="s">
        <v>150</v>
      </c>
      <c r="N2" s="1" t="s">
        <v>158</v>
      </c>
    </row>
    <row r="3" spans="1:14" ht="15.75">
      <c r="A3" s="76" t="s">
        <v>41</v>
      </c>
      <c r="B3" s="77"/>
      <c r="C3" s="77"/>
      <c r="D3" s="77"/>
      <c r="E3" s="77"/>
      <c r="F3" s="77"/>
      <c r="G3" s="77"/>
      <c r="H3" s="77"/>
      <c r="I3" s="77"/>
      <c r="J3" s="77"/>
      <c r="K3" s="1">
        <v>4</v>
      </c>
      <c r="L3" s="1">
        <v>3</v>
      </c>
      <c r="M3" s="1">
        <v>1</v>
      </c>
      <c r="N3" s="1">
        <v>8</v>
      </c>
    </row>
    <row r="4" spans="1:10" ht="13.5" thickBot="1">
      <c r="A4" s="12" t="s">
        <v>2</v>
      </c>
      <c r="B4" s="12" t="s">
        <v>43</v>
      </c>
      <c r="C4" s="2" t="s">
        <v>42</v>
      </c>
      <c r="D4" s="2" t="s">
        <v>44</v>
      </c>
      <c r="E4" s="2" t="s">
        <v>45</v>
      </c>
      <c r="F4" s="2" t="s">
        <v>49</v>
      </c>
      <c r="G4" s="7" t="s">
        <v>48</v>
      </c>
      <c r="H4" s="7" t="s">
        <v>81</v>
      </c>
      <c r="I4" s="7" t="s">
        <v>85</v>
      </c>
      <c r="J4" s="2" t="s">
        <v>13</v>
      </c>
    </row>
    <row r="5" spans="1:10" ht="14.25" thickBot="1" thickTop="1">
      <c r="A5" s="11">
        <v>37591</v>
      </c>
      <c r="B5" s="38" t="s">
        <v>62</v>
      </c>
      <c r="C5" s="36"/>
      <c r="D5" s="39"/>
      <c r="E5" s="40"/>
      <c r="F5" s="6"/>
      <c r="G5" s="6"/>
      <c r="H5" s="6"/>
      <c r="I5" s="6"/>
      <c r="J5" s="10">
        <f aca="true" t="shared" si="0" ref="J5:J35">SUM($F5:$I5)</f>
        <v>0</v>
      </c>
    </row>
    <row r="6" spans="1:10" ht="14.25" thickBot="1" thickTop="1">
      <c r="A6" s="11">
        <v>37592</v>
      </c>
      <c r="B6" s="36" t="s">
        <v>63</v>
      </c>
      <c r="C6" s="36"/>
      <c r="D6" s="39"/>
      <c r="E6" s="40"/>
      <c r="F6" s="6"/>
      <c r="G6" s="6"/>
      <c r="H6" s="6"/>
      <c r="I6" s="6"/>
      <c r="J6" s="10">
        <f t="shared" si="0"/>
        <v>0</v>
      </c>
    </row>
    <row r="7" spans="1:10" ht="14.25" thickBot="1" thickTop="1">
      <c r="A7" s="11">
        <v>37593</v>
      </c>
      <c r="B7" s="36" t="s">
        <v>64</v>
      </c>
      <c r="C7" s="36"/>
      <c r="D7" s="39"/>
      <c r="E7" s="40"/>
      <c r="F7" s="6"/>
      <c r="G7" s="6"/>
      <c r="H7" s="6"/>
      <c r="I7" s="6"/>
      <c r="J7" s="10">
        <f t="shared" si="0"/>
        <v>0</v>
      </c>
    </row>
    <row r="8" spans="1:10" ht="14.25" thickBot="1" thickTop="1">
      <c r="A8" s="11">
        <v>37594</v>
      </c>
      <c r="B8" s="36" t="s">
        <v>65</v>
      </c>
      <c r="C8" s="36"/>
      <c r="D8" s="39"/>
      <c r="E8" s="40"/>
      <c r="F8" s="6"/>
      <c r="G8" s="6"/>
      <c r="H8" s="6"/>
      <c r="I8" s="6"/>
      <c r="J8" s="10">
        <f t="shared" si="0"/>
        <v>0</v>
      </c>
    </row>
    <row r="9" spans="1:10" ht="14.25" thickBot="1" thickTop="1">
      <c r="A9" s="11">
        <v>37595</v>
      </c>
      <c r="B9" s="36" t="s">
        <v>66</v>
      </c>
      <c r="C9" s="36"/>
      <c r="D9" s="39"/>
      <c r="E9" s="40"/>
      <c r="F9" s="6"/>
      <c r="G9" s="6"/>
      <c r="H9" s="6"/>
      <c r="I9" s="6"/>
      <c r="J9" s="10">
        <f t="shared" si="0"/>
        <v>0</v>
      </c>
    </row>
    <row r="10" spans="1:10" ht="14.25" thickBot="1" thickTop="1">
      <c r="A10" s="11">
        <v>37596</v>
      </c>
      <c r="B10" s="36" t="s">
        <v>60</v>
      </c>
      <c r="C10" s="36"/>
      <c r="D10" s="39"/>
      <c r="E10" s="40"/>
      <c r="F10" s="6"/>
      <c r="G10" s="6"/>
      <c r="H10" s="6"/>
      <c r="I10" s="6"/>
      <c r="J10" s="10">
        <f t="shared" si="0"/>
        <v>0</v>
      </c>
    </row>
    <row r="11" spans="1:10" ht="14.25" thickBot="1" thickTop="1">
      <c r="A11" s="11">
        <v>37597</v>
      </c>
      <c r="B11" s="36" t="s">
        <v>61</v>
      </c>
      <c r="C11" s="36"/>
      <c r="D11" s="39"/>
      <c r="E11" s="40"/>
      <c r="F11" s="6"/>
      <c r="G11" s="6"/>
      <c r="H11" s="6"/>
      <c r="I11" s="6"/>
      <c r="J11" s="10">
        <f t="shared" si="0"/>
        <v>0</v>
      </c>
    </row>
    <row r="12" spans="1:10" ht="14.25" thickBot="1" thickTop="1">
      <c r="A12" s="11">
        <v>37598</v>
      </c>
      <c r="B12" s="38" t="s">
        <v>62</v>
      </c>
      <c r="C12" s="36"/>
      <c r="D12" s="39"/>
      <c r="E12" s="40"/>
      <c r="F12" s="6"/>
      <c r="G12" s="6"/>
      <c r="H12" s="6"/>
      <c r="I12" s="6"/>
      <c r="J12" s="10">
        <f t="shared" si="0"/>
        <v>0</v>
      </c>
    </row>
    <row r="13" spans="1:10" ht="14.25" thickBot="1" thickTop="1">
      <c r="A13" s="11">
        <v>37599</v>
      </c>
      <c r="B13" s="36" t="s">
        <v>63</v>
      </c>
      <c r="C13" s="36"/>
      <c r="D13" s="39"/>
      <c r="E13" s="40"/>
      <c r="F13" s="6"/>
      <c r="G13" s="6"/>
      <c r="H13" s="6"/>
      <c r="I13" s="6"/>
      <c r="J13" s="10">
        <f t="shared" si="0"/>
        <v>0</v>
      </c>
    </row>
    <row r="14" spans="1:10" ht="14.25" thickBot="1" thickTop="1">
      <c r="A14" s="11">
        <v>37600</v>
      </c>
      <c r="B14" s="36" t="s">
        <v>64</v>
      </c>
      <c r="C14" s="36"/>
      <c r="D14" s="39"/>
      <c r="E14" s="40"/>
      <c r="F14" s="6"/>
      <c r="G14" s="6"/>
      <c r="H14" s="6"/>
      <c r="I14" s="6"/>
      <c r="J14" s="10">
        <f t="shared" si="0"/>
        <v>0</v>
      </c>
    </row>
    <row r="15" spans="1:10" ht="14.25" thickBot="1" thickTop="1">
      <c r="A15" s="11">
        <v>37601</v>
      </c>
      <c r="B15" s="36" t="s">
        <v>65</v>
      </c>
      <c r="C15" s="36"/>
      <c r="D15" s="39"/>
      <c r="E15" s="40"/>
      <c r="F15" s="6"/>
      <c r="G15" s="6"/>
      <c r="H15" s="6"/>
      <c r="I15" s="6"/>
      <c r="J15" s="10">
        <f t="shared" si="0"/>
        <v>0</v>
      </c>
    </row>
    <row r="16" spans="1:10" ht="14.25" thickBot="1" thickTop="1">
      <c r="A16" s="11">
        <v>37602</v>
      </c>
      <c r="B16" s="36" t="s">
        <v>66</v>
      </c>
      <c r="C16" s="36"/>
      <c r="D16" s="39"/>
      <c r="E16" s="40"/>
      <c r="F16" s="6"/>
      <c r="G16" s="6"/>
      <c r="H16" s="6"/>
      <c r="I16" s="6"/>
      <c r="J16" s="10">
        <f t="shared" si="0"/>
        <v>0</v>
      </c>
    </row>
    <row r="17" spans="1:10" ht="14.25" thickBot="1" thickTop="1">
      <c r="A17" s="11">
        <v>37603</v>
      </c>
      <c r="B17" s="36" t="s">
        <v>60</v>
      </c>
      <c r="C17" s="36"/>
      <c r="D17" s="39"/>
      <c r="E17" s="40"/>
      <c r="F17" s="6"/>
      <c r="G17" s="6"/>
      <c r="H17" s="6"/>
      <c r="I17" s="6"/>
      <c r="J17" s="10">
        <f t="shared" si="0"/>
        <v>0</v>
      </c>
    </row>
    <row r="18" spans="1:10" ht="14.25" thickBot="1" thickTop="1">
      <c r="A18" s="11">
        <v>37604</v>
      </c>
      <c r="B18" s="36" t="s">
        <v>61</v>
      </c>
      <c r="C18" s="36"/>
      <c r="D18" s="39"/>
      <c r="E18" s="40"/>
      <c r="F18" s="6"/>
      <c r="G18" s="6"/>
      <c r="H18" s="6"/>
      <c r="I18" s="6"/>
      <c r="J18" s="10">
        <f t="shared" si="0"/>
        <v>0</v>
      </c>
    </row>
    <row r="19" spans="1:10" ht="14.25" thickBot="1" thickTop="1">
      <c r="A19" s="11">
        <v>37605</v>
      </c>
      <c r="B19" s="38" t="s">
        <v>62</v>
      </c>
      <c r="C19" s="36"/>
      <c r="D19" s="39"/>
      <c r="E19" s="40"/>
      <c r="F19" s="6"/>
      <c r="G19" s="6"/>
      <c r="H19" s="6"/>
      <c r="I19" s="6"/>
      <c r="J19" s="10">
        <f t="shared" si="0"/>
        <v>0</v>
      </c>
    </row>
    <row r="20" spans="1:10" ht="14.25" thickBot="1" thickTop="1">
      <c r="A20" s="11">
        <v>37606</v>
      </c>
      <c r="B20" s="36" t="s">
        <v>63</v>
      </c>
      <c r="C20" s="36"/>
      <c r="D20" s="39"/>
      <c r="E20" s="40"/>
      <c r="F20" s="6"/>
      <c r="G20" s="6"/>
      <c r="H20" s="6"/>
      <c r="I20" s="6"/>
      <c r="J20" s="10">
        <f t="shared" si="0"/>
        <v>0</v>
      </c>
    </row>
    <row r="21" spans="1:10" ht="14.25" thickBot="1" thickTop="1">
      <c r="A21" s="11">
        <v>37607</v>
      </c>
      <c r="B21" s="36" t="s">
        <v>64</v>
      </c>
      <c r="C21" s="36"/>
      <c r="D21" s="39"/>
      <c r="E21" s="40"/>
      <c r="F21" s="6"/>
      <c r="G21" s="6"/>
      <c r="H21" s="6"/>
      <c r="I21" s="6"/>
      <c r="J21" s="10">
        <f t="shared" si="0"/>
        <v>0</v>
      </c>
    </row>
    <row r="22" spans="1:10" ht="14.25" thickBot="1" thickTop="1">
      <c r="A22" s="11">
        <v>37608</v>
      </c>
      <c r="B22" s="36" t="s">
        <v>65</v>
      </c>
      <c r="C22" s="36"/>
      <c r="D22" s="39"/>
      <c r="E22" s="40"/>
      <c r="F22" s="6"/>
      <c r="G22" s="6"/>
      <c r="H22" s="6"/>
      <c r="I22" s="6"/>
      <c r="J22" s="10">
        <f t="shared" si="0"/>
        <v>0</v>
      </c>
    </row>
    <row r="23" spans="1:10" ht="14.25" thickBot="1" thickTop="1">
      <c r="A23" s="11">
        <v>37609</v>
      </c>
      <c r="B23" s="36" t="s">
        <v>66</v>
      </c>
      <c r="C23" s="36"/>
      <c r="D23" s="39"/>
      <c r="E23" s="40"/>
      <c r="F23" s="6"/>
      <c r="G23" s="6"/>
      <c r="H23" s="6"/>
      <c r="I23" s="6"/>
      <c r="J23" s="10">
        <f t="shared" si="0"/>
        <v>0</v>
      </c>
    </row>
    <row r="24" spans="1:10" ht="14.25" thickBot="1" thickTop="1">
      <c r="A24" s="11">
        <v>37610</v>
      </c>
      <c r="B24" s="36" t="s">
        <v>60</v>
      </c>
      <c r="C24" s="36"/>
      <c r="D24" s="39"/>
      <c r="E24" s="40"/>
      <c r="F24" s="6"/>
      <c r="G24" s="6"/>
      <c r="H24" s="6"/>
      <c r="I24" s="6"/>
      <c r="J24" s="10">
        <f t="shared" si="0"/>
        <v>0</v>
      </c>
    </row>
    <row r="25" spans="1:10" ht="14.25" thickBot="1" thickTop="1">
      <c r="A25" s="11">
        <v>37611</v>
      </c>
      <c r="B25" s="36" t="s">
        <v>61</v>
      </c>
      <c r="C25" s="36"/>
      <c r="D25" s="39"/>
      <c r="E25" s="40"/>
      <c r="F25" s="6"/>
      <c r="G25" s="6"/>
      <c r="H25" s="6"/>
      <c r="I25" s="6"/>
      <c r="J25" s="10">
        <f t="shared" si="0"/>
        <v>0</v>
      </c>
    </row>
    <row r="26" spans="1:10" ht="14.25" thickBot="1" thickTop="1">
      <c r="A26" s="11">
        <v>37612</v>
      </c>
      <c r="B26" s="38" t="s">
        <v>62</v>
      </c>
      <c r="C26" s="36"/>
      <c r="D26" s="39"/>
      <c r="E26" s="40"/>
      <c r="F26" s="6"/>
      <c r="G26" s="6"/>
      <c r="H26" s="6"/>
      <c r="I26" s="6"/>
      <c r="J26" s="10">
        <f t="shared" si="0"/>
        <v>0</v>
      </c>
    </row>
    <row r="27" spans="1:10" ht="14.25" thickBot="1" thickTop="1">
      <c r="A27" s="11">
        <v>37613</v>
      </c>
      <c r="B27" s="36" t="s">
        <v>63</v>
      </c>
      <c r="C27" s="36"/>
      <c r="D27" s="39"/>
      <c r="E27" s="40"/>
      <c r="F27" s="6"/>
      <c r="G27" s="6"/>
      <c r="H27" s="6"/>
      <c r="I27" s="6"/>
      <c r="J27" s="10">
        <f t="shared" si="0"/>
        <v>0</v>
      </c>
    </row>
    <row r="28" spans="1:10" ht="14.25" thickBot="1" thickTop="1">
      <c r="A28" s="11">
        <v>37614</v>
      </c>
      <c r="B28" s="36" t="s">
        <v>64</v>
      </c>
      <c r="C28" s="36"/>
      <c r="D28" s="39"/>
      <c r="E28" s="40"/>
      <c r="F28" s="6"/>
      <c r="G28" s="6"/>
      <c r="H28" s="6"/>
      <c r="I28" s="6"/>
      <c r="J28" s="10">
        <f t="shared" si="0"/>
        <v>0</v>
      </c>
    </row>
    <row r="29" spans="1:10" ht="14.25" thickBot="1" thickTop="1">
      <c r="A29" s="11">
        <v>37615</v>
      </c>
      <c r="B29" s="38" t="s">
        <v>65</v>
      </c>
      <c r="C29" s="36"/>
      <c r="D29" s="39"/>
      <c r="E29" s="40"/>
      <c r="F29" s="6"/>
      <c r="G29" s="6"/>
      <c r="H29" s="6"/>
      <c r="I29" s="6"/>
      <c r="J29" s="10">
        <f t="shared" si="0"/>
        <v>0</v>
      </c>
    </row>
    <row r="30" spans="1:10" ht="14.25" thickBot="1" thickTop="1">
      <c r="A30" s="11">
        <v>37616</v>
      </c>
      <c r="B30" s="38" t="s">
        <v>66</v>
      </c>
      <c r="C30" s="36"/>
      <c r="D30" s="39"/>
      <c r="E30" s="40"/>
      <c r="F30" s="6"/>
      <c r="G30" s="6"/>
      <c r="H30" s="6"/>
      <c r="I30" s="6"/>
      <c r="J30" s="10">
        <f t="shared" si="0"/>
        <v>0</v>
      </c>
    </row>
    <row r="31" spans="1:10" ht="14.25" thickBot="1" thickTop="1">
      <c r="A31" s="11">
        <v>37617</v>
      </c>
      <c r="B31" s="36" t="s">
        <v>60</v>
      </c>
      <c r="C31" s="36"/>
      <c r="D31" s="39"/>
      <c r="E31" s="40"/>
      <c r="F31" s="6"/>
      <c r="G31" s="6"/>
      <c r="H31" s="6"/>
      <c r="I31" s="6"/>
      <c r="J31" s="10">
        <f t="shared" si="0"/>
        <v>0</v>
      </c>
    </row>
    <row r="32" spans="1:10" ht="14.25" thickBot="1" thickTop="1">
      <c r="A32" s="11">
        <v>37618</v>
      </c>
      <c r="B32" s="36" t="s">
        <v>61</v>
      </c>
      <c r="C32" s="36"/>
      <c r="D32" s="39"/>
      <c r="E32" s="40"/>
      <c r="F32" s="6"/>
      <c r="G32" s="6"/>
      <c r="H32" s="6"/>
      <c r="I32" s="6"/>
      <c r="J32" s="10">
        <f t="shared" si="0"/>
        <v>0</v>
      </c>
    </row>
    <row r="33" spans="1:10" ht="14.25" thickBot="1" thickTop="1">
      <c r="A33" s="11">
        <v>37619</v>
      </c>
      <c r="B33" s="38" t="s">
        <v>62</v>
      </c>
      <c r="C33" s="36"/>
      <c r="D33" s="39"/>
      <c r="E33" s="40"/>
      <c r="F33" s="6"/>
      <c r="G33" s="6"/>
      <c r="H33" s="6"/>
      <c r="I33" s="6"/>
      <c r="J33" s="10">
        <f t="shared" si="0"/>
        <v>0</v>
      </c>
    </row>
    <row r="34" spans="1:10" ht="14.25" thickBot="1" thickTop="1">
      <c r="A34" s="11">
        <v>37620</v>
      </c>
      <c r="B34" s="36" t="s">
        <v>63</v>
      </c>
      <c r="C34" s="36"/>
      <c r="D34" s="39"/>
      <c r="E34" s="40"/>
      <c r="F34" s="6"/>
      <c r="G34" s="6"/>
      <c r="H34" s="6"/>
      <c r="I34" s="6"/>
      <c r="J34" s="10"/>
    </row>
    <row r="35" spans="1:10" ht="14.25" thickBot="1" thickTop="1">
      <c r="A35" s="11">
        <v>37621</v>
      </c>
      <c r="B35" s="36" t="s">
        <v>64</v>
      </c>
      <c r="C35" s="36"/>
      <c r="D35" s="39"/>
      <c r="E35" s="40"/>
      <c r="F35" s="6"/>
      <c r="G35" s="6"/>
      <c r="H35" s="6"/>
      <c r="I35" s="6"/>
      <c r="J35" s="10">
        <f t="shared" si="0"/>
        <v>0</v>
      </c>
    </row>
    <row r="36" spans="1:10" ht="14.25" thickBot="1" thickTop="1">
      <c r="A36" s="42">
        <f>COUNTIF(A5:A35,"&gt;0")</f>
        <v>31</v>
      </c>
      <c r="B36" s="42">
        <f>COUNTIF(D5:D35,"&gt;0")</f>
        <v>0</v>
      </c>
      <c r="C36" s="15"/>
      <c r="D36" s="41">
        <f aca="true" t="shared" si="1" ref="D36:J36">SUM(D5:D35)</f>
        <v>0</v>
      </c>
      <c r="E36" s="43">
        <f t="shared" si="1"/>
        <v>0</v>
      </c>
      <c r="F36" s="16">
        <f t="shared" si="1"/>
        <v>0</v>
      </c>
      <c r="G36" s="16">
        <f t="shared" si="1"/>
        <v>0</v>
      </c>
      <c r="H36" s="16">
        <f t="shared" si="1"/>
        <v>0</v>
      </c>
      <c r="I36" s="16">
        <f t="shared" si="1"/>
        <v>0</v>
      </c>
      <c r="J36" s="16">
        <f t="shared" si="1"/>
        <v>0</v>
      </c>
    </row>
    <row r="37" spans="1:10" ht="14.25" thickBot="1" thickTop="1">
      <c r="A37" s="35" t="s">
        <v>2</v>
      </c>
      <c r="B37" s="31" t="s">
        <v>57</v>
      </c>
      <c r="C37" s="32" t="s">
        <v>42</v>
      </c>
      <c r="D37" s="32" t="s">
        <v>44</v>
      </c>
      <c r="E37" s="32" t="s">
        <v>45</v>
      </c>
      <c r="F37" s="32" t="s">
        <v>49</v>
      </c>
      <c r="G37" s="33" t="s">
        <v>48</v>
      </c>
      <c r="H37" s="33" t="s">
        <v>81</v>
      </c>
      <c r="I37" s="33" t="s">
        <v>85</v>
      </c>
      <c r="J37" s="34" t="s">
        <v>13</v>
      </c>
    </row>
    <row r="38" spans="6:10" ht="13.5" thickTop="1">
      <c r="F38" s="8"/>
      <c r="I38" s="1"/>
      <c r="J38"/>
    </row>
    <row r="39" spans="7:10" ht="12.75">
      <c r="G39"/>
      <c r="H39"/>
      <c r="I39"/>
      <c r="J39"/>
    </row>
    <row r="40" spans="3:10" ht="12.75">
      <c r="C40"/>
      <c r="D40"/>
      <c r="E40"/>
      <c r="F40"/>
      <c r="G40"/>
      <c r="H40"/>
      <c r="I40"/>
      <c r="J40"/>
    </row>
    <row r="41" spans="3:10" ht="12.75">
      <c r="C41"/>
      <c r="D41"/>
      <c r="E41"/>
      <c r="F41"/>
      <c r="G41"/>
      <c r="H41"/>
      <c r="I41"/>
      <c r="J41"/>
    </row>
    <row r="42" spans="4:10" ht="12.75">
      <c r="D42"/>
      <c r="E42"/>
      <c r="F42"/>
      <c r="G42"/>
      <c r="H42"/>
      <c r="I42"/>
      <c r="J42"/>
    </row>
    <row r="59" ht="13.5" customHeight="1"/>
    <row r="60" ht="12.75" customHeight="1"/>
    <row r="61" ht="13.5" customHeight="1"/>
  </sheetData>
  <mergeCells count="4">
    <mergeCell ref="A1:J1"/>
    <mergeCell ref="A2:J2"/>
    <mergeCell ref="A3:J3"/>
    <mergeCell ref="K1:M1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pane ySplit="4" topLeftCell="BM5" activePane="bottomLeft" state="frozen"/>
      <selection pane="topLeft" activeCell="A1" sqref="A1"/>
      <selection pane="bottomLeft" activeCell="M6" sqref="M6"/>
    </sheetView>
  </sheetViews>
  <sheetFormatPr defaultColWidth="9.140625" defaultRowHeight="12.75"/>
  <cols>
    <col min="1" max="1" width="10.140625" style="13" bestFit="1" customWidth="1"/>
    <col min="2" max="2" width="10.140625" style="13" customWidth="1"/>
    <col min="3" max="3" width="38.00390625" style="1" customWidth="1"/>
    <col min="4" max="4" width="10.28125" style="1" bestFit="1" customWidth="1"/>
    <col min="5" max="6" width="9.140625" style="1" customWidth="1"/>
    <col min="7" max="9" width="9.140625" style="8" customWidth="1"/>
    <col min="10" max="10" width="9.140625" style="1" customWidth="1"/>
  </cols>
  <sheetData>
    <row r="1" spans="1:13" ht="20.25">
      <c r="A1" s="70" t="s">
        <v>47</v>
      </c>
      <c r="B1" s="99"/>
      <c r="C1" s="99"/>
      <c r="D1" s="99"/>
      <c r="E1" s="99"/>
      <c r="F1" s="99"/>
      <c r="G1" s="99"/>
      <c r="H1" s="99"/>
      <c r="I1" s="99"/>
      <c r="J1" s="99"/>
      <c r="K1" s="100" t="s">
        <v>147</v>
      </c>
      <c r="L1" s="100"/>
      <c r="M1" s="100"/>
    </row>
    <row r="2" spans="1:14" ht="18">
      <c r="A2" s="73" t="s">
        <v>170</v>
      </c>
      <c r="B2" s="74"/>
      <c r="C2" s="74"/>
      <c r="D2" s="74"/>
      <c r="E2" s="74"/>
      <c r="F2" s="74"/>
      <c r="G2" s="74"/>
      <c r="H2" s="74"/>
      <c r="I2" s="74"/>
      <c r="J2" s="74"/>
      <c r="K2" s="1" t="s">
        <v>148</v>
      </c>
      <c r="L2" s="1" t="s">
        <v>149</v>
      </c>
      <c r="M2" s="1" t="s">
        <v>150</v>
      </c>
      <c r="N2" s="1" t="s">
        <v>158</v>
      </c>
    </row>
    <row r="3" spans="1:14" ht="15.75">
      <c r="A3" s="76" t="s">
        <v>41</v>
      </c>
      <c r="B3" s="77"/>
      <c r="C3" s="77"/>
      <c r="D3" s="77"/>
      <c r="E3" s="77"/>
      <c r="F3" s="77"/>
      <c r="G3" s="77"/>
      <c r="H3" s="77"/>
      <c r="I3" s="77"/>
      <c r="J3" s="77"/>
      <c r="K3" s="1">
        <v>3</v>
      </c>
      <c r="L3" s="1">
        <v>1</v>
      </c>
      <c r="M3" s="1">
        <v>4</v>
      </c>
      <c r="N3" s="1">
        <v>8</v>
      </c>
    </row>
    <row r="4" spans="1:13" ht="13.5" thickBot="1">
      <c r="A4" s="12" t="s">
        <v>2</v>
      </c>
      <c r="B4" s="12" t="s">
        <v>43</v>
      </c>
      <c r="C4" s="2" t="s">
        <v>42</v>
      </c>
      <c r="D4" s="2" t="s">
        <v>44</v>
      </c>
      <c r="E4" s="2" t="s">
        <v>45</v>
      </c>
      <c r="F4" s="2" t="s">
        <v>49</v>
      </c>
      <c r="G4" s="7" t="s">
        <v>48</v>
      </c>
      <c r="H4" s="7" t="s">
        <v>81</v>
      </c>
      <c r="I4" s="7" t="s">
        <v>85</v>
      </c>
      <c r="J4" s="2" t="s">
        <v>13</v>
      </c>
      <c r="L4" t="s">
        <v>218</v>
      </c>
      <c r="M4" t="s">
        <v>210</v>
      </c>
    </row>
    <row r="5" spans="1:13" ht="14.25" thickBot="1" thickTop="1">
      <c r="A5" s="26">
        <v>1</v>
      </c>
      <c r="B5" s="36"/>
      <c r="C5" s="36"/>
      <c r="D5" s="39">
        <f>SUM('träningsdagbok jan:träningsdagbok december'!D5)</f>
        <v>0.1513888888888889</v>
      </c>
      <c r="E5" s="40">
        <f>SUM('träningsdagbok jan:träningsdagbok december'!E5)</f>
        <v>38</v>
      </c>
      <c r="F5" s="40">
        <f>SUM('träningsdagbok jan:träningsdagbok december'!F5)</f>
        <v>400</v>
      </c>
      <c r="G5" s="40">
        <f>SUM('träningsdagbok jan:träningsdagbok december'!G5)</f>
        <v>20</v>
      </c>
      <c r="H5" s="40">
        <f>SUM('träningsdagbok jan:träningsdagbok december'!H5)</f>
        <v>160</v>
      </c>
      <c r="I5" s="40">
        <f>SUM('träningsdagbok jan:träningsdagbok december'!I5)</f>
        <v>0</v>
      </c>
      <c r="J5" s="10">
        <f aca="true" t="shared" si="0" ref="J5:J35">SUM($F5:$I5)</f>
        <v>580</v>
      </c>
      <c r="M5" t="s">
        <v>237</v>
      </c>
    </row>
    <row r="6" spans="1:10" ht="14.25" thickBot="1" thickTop="1">
      <c r="A6" s="26">
        <v>2</v>
      </c>
      <c r="B6" s="38"/>
      <c r="C6" s="36"/>
      <c r="D6" s="39">
        <f>SUM('träningsdagbok jan:träningsdagbok december'!D6)</f>
        <v>0.20833333333333331</v>
      </c>
      <c r="E6" s="40">
        <f>SUM('träningsdagbok jan:träningsdagbok december'!E6)</f>
        <v>46</v>
      </c>
      <c r="F6" s="40">
        <f>SUM('träningsdagbok jan:träningsdagbok december'!F6)</f>
        <v>200</v>
      </c>
      <c r="G6" s="40">
        <f>SUM('träningsdagbok jan:träningsdagbok december'!G6)</f>
        <v>75</v>
      </c>
      <c r="H6" s="40">
        <f>SUM('träningsdagbok jan:träningsdagbok december'!H6)</f>
        <v>0</v>
      </c>
      <c r="I6" s="40">
        <f>SUM('träningsdagbok jan:träningsdagbok december'!I6)</f>
        <v>0</v>
      </c>
      <c r="J6" s="10">
        <f t="shared" si="0"/>
        <v>275</v>
      </c>
    </row>
    <row r="7" spans="1:10" ht="14.25" thickBot="1" thickTop="1">
      <c r="A7" s="26">
        <v>3</v>
      </c>
      <c r="B7" s="36"/>
      <c r="C7" s="36"/>
      <c r="D7" s="58">
        <f>SUM('träningsdagbok jan:träningsdagbok december'!D7)</f>
        <v>0.15</v>
      </c>
      <c r="E7" s="40">
        <f>SUM('träningsdagbok jan:träningsdagbok december'!E7)</f>
        <v>27</v>
      </c>
      <c r="F7" s="40">
        <f>SUM('träningsdagbok jan:träningsdagbok december'!F7)</f>
        <v>300</v>
      </c>
      <c r="G7" s="40">
        <f>SUM('träningsdagbok jan:träningsdagbok december'!G7)</f>
        <v>75</v>
      </c>
      <c r="H7" s="40">
        <f>SUM('träningsdagbok jan:träningsdagbok december'!H7)</f>
        <v>30</v>
      </c>
      <c r="I7" s="40">
        <f>SUM('träningsdagbok jan:träningsdagbok december'!I7)</f>
        <v>0</v>
      </c>
      <c r="J7" s="10">
        <f t="shared" si="0"/>
        <v>405</v>
      </c>
    </row>
    <row r="8" spans="1:10" ht="14.25" thickBot="1" thickTop="1">
      <c r="A8" s="26">
        <v>4</v>
      </c>
      <c r="B8" s="36"/>
      <c r="C8" s="36"/>
      <c r="D8" s="58">
        <f>SUM('träningsdagbok jan:träningsdagbok december'!D8)</f>
        <v>0.2298611111111111</v>
      </c>
      <c r="E8" s="40">
        <f>SUM('träningsdagbok jan:träningsdagbok december'!E8)</f>
        <v>43</v>
      </c>
      <c r="F8" s="40">
        <f>SUM('träningsdagbok jan:träningsdagbok december'!F8)</f>
        <v>250</v>
      </c>
      <c r="G8" s="40">
        <f>SUM('träningsdagbok jan:träningsdagbok december'!G8)</f>
        <v>75</v>
      </c>
      <c r="H8" s="40">
        <f>SUM('träningsdagbok jan:träningsdagbok december'!H8)</f>
        <v>130</v>
      </c>
      <c r="I8" s="40">
        <f>SUM('träningsdagbok jan:träningsdagbok december'!I8)</f>
        <v>0</v>
      </c>
      <c r="J8" s="10">
        <f t="shared" si="0"/>
        <v>455</v>
      </c>
    </row>
    <row r="9" spans="1:10" ht="14.25" thickBot="1" thickTop="1">
      <c r="A9" s="26">
        <v>5</v>
      </c>
      <c r="B9" s="36"/>
      <c r="C9" s="36"/>
      <c r="D9" s="58">
        <f>SUM('träningsdagbok jan:träningsdagbok december'!D9)</f>
        <v>0.1076388888888889</v>
      </c>
      <c r="E9" s="40">
        <f>SUM('träningsdagbok jan:träningsdagbok december'!E9)</f>
        <v>24</v>
      </c>
      <c r="F9" s="40">
        <f>SUM('träningsdagbok jan:träningsdagbok december'!F9)</f>
        <v>260</v>
      </c>
      <c r="G9" s="40">
        <f>SUM('träningsdagbok jan:träningsdagbok december'!G9)</f>
        <v>50</v>
      </c>
      <c r="H9" s="40">
        <f>SUM('träningsdagbok jan:träningsdagbok december'!H9)</f>
        <v>120</v>
      </c>
      <c r="I9" s="40">
        <f>SUM('träningsdagbok jan:träningsdagbok december'!I9)</f>
        <v>0</v>
      </c>
      <c r="J9" s="10">
        <f t="shared" si="0"/>
        <v>430</v>
      </c>
    </row>
    <row r="10" spans="1:10" ht="14.25" thickBot="1" thickTop="1">
      <c r="A10" s="26">
        <v>6</v>
      </c>
      <c r="B10" s="36"/>
      <c r="C10" s="36"/>
      <c r="D10" s="58">
        <f>SUM('träningsdagbok jan:träningsdagbok december'!D10)</f>
        <v>0.04791666666666666</v>
      </c>
      <c r="E10" s="40">
        <f>SUM('träningsdagbok jan:träningsdagbok december'!E10)</f>
        <v>16</v>
      </c>
      <c r="F10" s="40">
        <f>SUM('träningsdagbok jan:träningsdagbok december'!F10)</f>
        <v>300</v>
      </c>
      <c r="G10" s="40">
        <f>SUM('träningsdagbok jan:träningsdagbok december'!G10)</f>
        <v>75</v>
      </c>
      <c r="H10" s="40">
        <f>SUM('träningsdagbok jan:träningsdagbok december'!H10)</f>
        <v>300</v>
      </c>
      <c r="I10" s="40">
        <f>SUM('träningsdagbok jan:träningsdagbok december'!I10)</f>
        <v>0</v>
      </c>
      <c r="J10" s="10">
        <f t="shared" si="0"/>
        <v>675</v>
      </c>
    </row>
    <row r="11" spans="1:10" ht="14.25" thickBot="1" thickTop="1">
      <c r="A11" s="26">
        <v>7</v>
      </c>
      <c r="B11" s="36"/>
      <c r="C11" s="36"/>
      <c r="D11" s="58">
        <f>SUM('träningsdagbok jan:träningsdagbok december'!D11)</f>
        <v>0.14305555555555555</v>
      </c>
      <c r="E11" s="40">
        <f>SUM('träningsdagbok jan:träningsdagbok december'!E11)</f>
        <v>22</v>
      </c>
      <c r="F11" s="40">
        <f>SUM('träningsdagbok jan:träningsdagbok december'!F11)</f>
        <v>220</v>
      </c>
      <c r="G11" s="40">
        <f>SUM('träningsdagbok jan:träningsdagbok december'!G11)</f>
        <v>0</v>
      </c>
      <c r="H11" s="40">
        <f>SUM('träningsdagbok jan:träningsdagbok december'!H11)</f>
        <v>0</v>
      </c>
      <c r="I11" s="40">
        <f>SUM('träningsdagbok jan:träningsdagbok december'!I11)</f>
        <v>0</v>
      </c>
      <c r="J11" s="10">
        <f t="shared" si="0"/>
        <v>220</v>
      </c>
    </row>
    <row r="12" spans="1:10" ht="14.25" thickBot="1" thickTop="1">
      <c r="A12" s="26">
        <v>8</v>
      </c>
      <c r="B12" s="36"/>
      <c r="C12" s="36"/>
      <c r="D12" s="58">
        <f>SUM('träningsdagbok jan:träningsdagbok december'!D12)</f>
        <v>0.2361111111111111</v>
      </c>
      <c r="E12" s="40">
        <f>SUM('träningsdagbok jan:träningsdagbok december'!E12)</f>
        <v>55</v>
      </c>
      <c r="F12" s="40">
        <f>SUM('träningsdagbok jan:träningsdagbok december'!F12)</f>
        <v>800</v>
      </c>
      <c r="G12" s="40">
        <f>SUM('träningsdagbok jan:träningsdagbok december'!G12)</f>
        <v>150</v>
      </c>
      <c r="H12" s="40">
        <f>SUM('träningsdagbok jan:träningsdagbok december'!H12)</f>
        <v>460</v>
      </c>
      <c r="I12" s="40">
        <f>SUM('träningsdagbok jan:träningsdagbok december'!I12)</f>
        <v>0</v>
      </c>
      <c r="J12" s="10">
        <f t="shared" si="0"/>
        <v>1410</v>
      </c>
    </row>
    <row r="13" spans="1:10" ht="14.25" thickBot="1" thickTop="1">
      <c r="A13" s="26">
        <v>9</v>
      </c>
      <c r="B13" s="38"/>
      <c r="C13" s="36"/>
      <c r="D13" s="58">
        <f>SUM('träningsdagbok jan:träningsdagbok december'!D13)</f>
        <v>0.16805555555555554</v>
      </c>
      <c r="E13" s="40">
        <f>SUM('träningsdagbok jan:träningsdagbok december'!E13)</f>
        <v>37</v>
      </c>
      <c r="F13" s="40">
        <f>SUM('träningsdagbok jan:träningsdagbok december'!F13)</f>
        <v>200</v>
      </c>
      <c r="G13" s="40">
        <f>SUM('träningsdagbok jan:träningsdagbok december'!G13)</f>
        <v>75</v>
      </c>
      <c r="H13" s="40">
        <f>SUM('träningsdagbok jan:träningsdagbok december'!H13)</f>
        <v>140</v>
      </c>
      <c r="I13" s="40">
        <f>SUM('träningsdagbok jan:träningsdagbok december'!I13)</f>
        <v>0</v>
      </c>
      <c r="J13" s="10">
        <f t="shared" si="0"/>
        <v>415</v>
      </c>
    </row>
    <row r="14" spans="1:10" ht="14.25" thickBot="1" thickTop="1">
      <c r="A14" s="26">
        <v>10</v>
      </c>
      <c r="B14" s="36"/>
      <c r="C14" s="36"/>
      <c r="D14" s="58">
        <f>SUM('träningsdagbok jan:träningsdagbok december'!D14)</f>
        <v>0.16180555555555556</v>
      </c>
      <c r="E14" s="40">
        <f>SUM('träningsdagbok jan:träningsdagbok december'!E14)</f>
        <v>37</v>
      </c>
      <c r="F14" s="40">
        <f>SUM('träningsdagbok jan:träningsdagbok december'!F14)</f>
        <v>390</v>
      </c>
      <c r="G14" s="40">
        <f>SUM('träningsdagbok jan:träningsdagbok december'!G14)</f>
        <v>75</v>
      </c>
      <c r="H14" s="40">
        <f>SUM('träningsdagbok jan:träningsdagbok december'!H14)</f>
        <v>40</v>
      </c>
      <c r="I14" s="40">
        <f>SUM('träningsdagbok jan:träningsdagbok december'!I14)</f>
        <v>0</v>
      </c>
      <c r="J14" s="10">
        <f t="shared" si="0"/>
        <v>505</v>
      </c>
    </row>
    <row r="15" spans="1:10" ht="14.25" thickBot="1" thickTop="1">
      <c r="A15" s="26">
        <v>11</v>
      </c>
      <c r="B15" s="36"/>
      <c r="C15" s="36"/>
      <c r="D15" s="58">
        <f>SUM('träningsdagbok jan:träningsdagbok december'!D15)</f>
        <v>0.15347222222222223</v>
      </c>
      <c r="E15" s="40">
        <f>SUM('träningsdagbok jan:träningsdagbok december'!E15)</f>
        <v>25</v>
      </c>
      <c r="F15" s="40">
        <f>SUM('träningsdagbok jan:träningsdagbok december'!F15)</f>
        <v>100</v>
      </c>
      <c r="G15" s="40">
        <f>SUM('träningsdagbok jan:träningsdagbok december'!G15)</f>
        <v>75</v>
      </c>
      <c r="H15" s="40">
        <f>SUM('träningsdagbok jan:träningsdagbok december'!H15)</f>
        <v>0</v>
      </c>
      <c r="I15" s="40">
        <f>SUM('träningsdagbok jan:träningsdagbok december'!I15)</f>
        <v>0</v>
      </c>
      <c r="J15" s="10">
        <f t="shared" si="0"/>
        <v>175</v>
      </c>
    </row>
    <row r="16" spans="1:10" ht="14.25" thickBot="1" thickTop="1">
      <c r="A16" s="26">
        <v>12</v>
      </c>
      <c r="B16" s="36"/>
      <c r="C16" s="36"/>
      <c r="D16" s="58">
        <f>SUM('träningsdagbok jan:träningsdagbok december'!D16)</f>
        <v>0.15069444444444444</v>
      </c>
      <c r="E16" s="40">
        <f>SUM('träningsdagbok jan:träningsdagbok december'!E16)</f>
        <v>26</v>
      </c>
      <c r="F16" s="40">
        <f>SUM('träningsdagbok jan:träningsdagbok december'!F16)</f>
        <v>400</v>
      </c>
      <c r="G16" s="40">
        <f>SUM('träningsdagbok jan:träningsdagbok december'!G16)</f>
        <v>150</v>
      </c>
      <c r="H16" s="40">
        <f>SUM('träningsdagbok jan:träningsdagbok december'!H16)</f>
        <v>0</v>
      </c>
      <c r="I16" s="40">
        <f>SUM('träningsdagbok jan:träningsdagbok december'!I16)</f>
        <v>0</v>
      </c>
      <c r="J16" s="10">
        <f t="shared" si="0"/>
        <v>550</v>
      </c>
    </row>
    <row r="17" spans="1:10" ht="14.25" thickBot="1" thickTop="1">
      <c r="A17" s="26">
        <v>13</v>
      </c>
      <c r="B17" s="36"/>
      <c r="C17" s="36"/>
      <c r="D17" s="58">
        <f>SUM('träningsdagbok jan:träningsdagbok december'!D17)</f>
        <v>0.2951388888888889</v>
      </c>
      <c r="E17" s="40">
        <f>SUM('träningsdagbok jan:träningsdagbok december'!E17)</f>
        <v>53</v>
      </c>
      <c r="F17" s="40">
        <f>SUM('träningsdagbok jan:träningsdagbok december'!F17)</f>
        <v>260</v>
      </c>
      <c r="G17" s="40">
        <f>SUM('träningsdagbok jan:träningsdagbok december'!G17)</f>
        <v>115</v>
      </c>
      <c r="H17" s="40">
        <f>SUM('träningsdagbok jan:träningsdagbok december'!H17)</f>
        <v>200</v>
      </c>
      <c r="I17" s="40">
        <f>SUM('träningsdagbok jan:träningsdagbok december'!I17)</f>
        <v>0</v>
      </c>
      <c r="J17" s="10">
        <f t="shared" si="0"/>
        <v>575</v>
      </c>
    </row>
    <row r="18" spans="1:10" ht="14.25" thickBot="1" thickTop="1">
      <c r="A18" s="26">
        <v>14</v>
      </c>
      <c r="B18" s="36"/>
      <c r="C18" s="36"/>
      <c r="D18" s="58">
        <f>SUM('träningsdagbok jan:träningsdagbok december'!D18)</f>
        <v>0.12152777777777779</v>
      </c>
      <c r="E18" s="40">
        <f>SUM('träningsdagbok jan:träningsdagbok december'!E18)</f>
        <v>28</v>
      </c>
      <c r="F18" s="40">
        <f>SUM('träningsdagbok jan:träningsdagbok december'!F18)</f>
        <v>200</v>
      </c>
      <c r="G18" s="40">
        <f>SUM('träningsdagbok jan:träningsdagbok december'!G18)</f>
        <v>85</v>
      </c>
      <c r="H18" s="40">
        <f>SUM('träningsdagbok jan:träningsdagbok december'!H18)</f>
        <v>200</v>
      </c>
      <c r="I18" s="40">
        <f>SUM('träningsdagbok jan:träningsdagbok december'!I18)</f>
        <v>0</v>
      </c>
      <c r="J18" s="10">
        <f t="shared" si="0"/>
        <v>485</v>
      </c>
    </row>
    <row r="19" spans="1:10" ht="14.25" thickBot="1" thickTop="1">
      <c r="A19" s="26">
        <v>15</v>
      </c>
      <c r="B19" s="36"/>
      <c r="C19" s="36"/>
      <c r="D19" s="58">
        <f>SUM('träningsdagbok jan:träningsdagbok december'!D19)</f>
        <v>0.06111111111111111</v>
      </c>
      <c r="E19" s="40">
        <f>SUM('träningsdagbok jan:träningsdagbok december'!E19)</f>
        <v>15</v>
      </c>
      <c r="F19" s="40">
        <f>SUM('träningsdagbok jan:träningsdagbok december'!F19)</f>
        <v>340</v>
      </c>
      <c r="G19" s="40">
        <f>SUM('träningsdagbok jan:träningsdagbok december'!G19)</f>
        <v>0</v>
      </c>
      <c r="H19" s="40">
        <f>SUM('träningsdagbok jan:träningsdagbok december'!H19)</f>
        <v>100</v>
      </c>
      <c r="I19" s="40">
        <f>SUM('träningsdagbok jan:träningsdagbok december'!I19)</f>
        <v>0</v>
      </c>
      <c r="J19" s="10">
        <f t="shared" si="0"/>
        <v>440</v>
      </c>
    </row>
    <row r="20" spans="1:10" ht="14.25" thickBot="1" thickTop="1">
      <c r="A20" s="26">
        <v>16</v>
      </c>
      <c r="B20" s="38"/>
      <c r="C20" s="36"/>
      <c r="D20" s="58">
        <f>SUM('träningsdagbok jan:träningsdagbok december'!D20)</f>
        <v>0</v>
      </c>
      <c r="E20" s="40">
        <f>SUM('träningsdagbok jan:träningsdagbok december'!E20)</f>
        <v>0</v>
      </c>
      <c r="F20" s="40">
        <f>SUM('träningsdagbok jan:träningsdagbok december'!F20)</f>
        <v>0</v>
      </c>
      <c r="G20" s="40">
        <f>SUM('träningsdagbok jan:träningsdagbok december'!G20)</f>
        <v>0</v>
      </c>
      <c r="H20" s="40">
        <f>SUM('träningsdagbok jan:träningsdagbok december'!H20)</f>
        <v>0</v>
      </c>
      <c r="I20" s="40">
        <f>SUM('träningsdagbok jan:träningsdagbok december'!I20)</f>
        <v>0</v>
      </c>
      <c r="J20" s="10">
        <f t="shared" si="0"/>
        <v>0</v>
      </c>
    </row>
    <row r="21" spans="1:10" ht="14.25" thickBot="1" thickTop="1">
      <c r="A21" s="26">
        <v>17</v>
      </c>
      <c r="B21" s="36"/>
      <c r="C21" s="36"/>
      <c r="D21" s="58">
        <f>SUM('träningsdagbok jan:träningsdagbok december'!D21)</f>
        <v>0.1486111111111111</v>
      </c>
      <c r="E21" s="40">
        <f>SUM('träningsdagbok jan:träningsdagbok december'!E21)</f>
        <v>32</v>
      </c>
      <c r="F21" s="40">
        <f>SUM('träningsdagbok jan:träningsdagbok december'!F21)</f>
        <v>640</v>
      </c>
      <c r="G21" s="40">
        <f>SUM('träningsdagbok jan:träningsdagbok december'!G21)</f>
        <v>50</v>
      </c>
      <c r="H21" s="40">
        <f>SUM('träningsdagbok jan:träningsdagbok december'!H21)</f>
        <v>140</v>
      </c>
      <c r="I21" s="40">
        <f>SUM('träningsdagbok jan:träningsdagbok december'!I21)</f>
        <v>0</v>
      </c>
      <c r="J21" s="10">
        <f t="shared" si="0"/>
        <v>830</v>
      </c>
    </row>
    <row r="22" spans="1:10" ht="14.25" thickBot="1" thickTop="1">
      <c r="A22" s="26">
        <v>18</v>
      </c>
      <c r="B22" s="36"/>
      <c r="C22" s="36"/>
      <c r="D22" s="58">
        <f>SUM('träningsdagbok jan:träningsdagbok december'!D22)</f>
        <v>0.13680555555555557</v>
      </c>
      <c r="E22" s="40">
        <f>SUM('träningsdagbok jan:träningsdagbok december'!E22)</f>
        <v>25</v>
      </c>
      <c r="F22" s="40">
        <f>SUM('träningsdagbok jan:träningsdagbok december'!F22)</f>
        <v>220</v>
      </c>
      <c r="G22" s="40">
        <f>SUM('träningsdagbok jan:träningsdagbok december'!G22)</f>
        <v>50</v>
      </c>
      <c r="H22" s="40">
        <f>SUM('träningsdagbok jan:träningsdagbok december'!H22)</f>
        <v>0</v>
      </c>
      <c r="I22" s="40">
        <f>SUM('träningsdagbok jan:träningsdagbok december'!I22)</f>
        <v>0</v>
      </c>
      <c r="J22" s="10">
        <f t="shared" si="0"/>
        <v>270</v>
      </c>
    </row>
    <row r="23" spans="1:10" ht="14.25" thickBot="1" thickTop="1">
      <c r="A23" s="26">
        <v>19</v>
      </c>
      <c r="B23" s="36"/>
      <c r="C23" s="36"/>
      <c r="D23" s="58">
        <f>SUM('träningsdagbok jan:träningsdagbok december'!D23)</f>
        <v>0.056249999999999994</v>
      </c>
      <c r="E23" s="40">
        <f>SUM('träningsdagbok jan:träningsdagbok december'!E23)</f>
        <v>12</v>
      </c>
      <c r="F23" s="40">
        <f>SUM('träningsdagbok jan:träningsdagbok december'!F23)</f>
        <v>200</v>
      </c>
      <c r="G23" s="40">
        <f>SUM('träningsdagbok jan:träningsdagbok december'!G23)</f>
        <v>50</v>
      </c>
      <c r="H23" s="40">
        <f>SUM('träningsdagbok jan:träningsdagbok december'!H23)</f>
        <v>40</v>
      </c>
      <c r="I23" s="40">
        <f>SUM('träningsdagbok jan:träningsdagbok december'!I23)</f>
        <v>0</v>
      </c>
      <c r="J23" s="10">
        <f t="shared" si="0"/>
        <v>290</v>
      </c>
    </row>
    <row r="24" spans="1:10" ht="14.25" thickBot="1" thickTop="1">
      <c r="A24" s="26">
        <v>20</v>
      </c>
      <c r="B24" s="36"/>
      <c r="C24" s="36"/>
      <c r="D24" s="58">
        <f>SUM('träningsdagbok jan:träningsdagbok december'!D24)</f>
        <v>0.11458333333333334</v>
      </c>
      <c r="E24" s="40">
        <f>SUM('träningsdagbok jan:träningsdagbok december'!E24)</f>
        <v>21</v>
      </c>
      <c r="F24" s="40">
        <f>SUM('träningsdagbok jan:träningsdagbok december'!F24)</f>
        <v>500</v>
      </c>
      <c r="G24" s="40">
        <f>SUM('träningsdagbok jan:träningsdagbok december'!G24)</f>
        <v>0</v>
      </c>
      <c r="H24" s="40">
        <f>SUM('träningsdagbok jan:träningsdagbok december'!H24)</f>
        <v>120</v>
      </c>
      <c r="I24" s="40">
        <f>SUM('träningsdagbok jan:träningsdagbok december'!I24)</f>
        <v>0</v>
      </c>
      <c r="J24" s="10">
        <f t="shared" si="0"/>
        <v>620</v>
      </c>
    </row>
    <row r="25" spans="1:10" ht="14.25" thickBot="1" thickTop="1">
      <c r="A25" s="26">
        <v>21</v>
      </c>
      <c r="B25" s="36"/>
      <c r="C25" s="36"/>
      <c r="D25" s="58">
        <f>SUM('träningsdagbok jan:träningsdagbok december'!D25)</f>
        <v>0.0736111111111111</v>
      </c>
      <c r="E25" s="40">
        <f>SUM('träningsdagbok jan:träningsdagbok december'!E25)</f>
        <v>16</v>
      </c>
      <c r="F25" s="40">
        <f>SUM('träningsdagbok jan:träningsdagbok december'!F25)</f>
        <v>850</v>
      </c>
      <c r="G25" s="40">
        <f>SUM('träningsdagbok jan:träningsdagbok december'!G25)</f>
        <v>100</v>
      </c>
      <c r="H25" s="40">
        <f>SUM('träningsdagbok jan:träningsdagbok december'!H25)</f>
        <v>305</v>
      </c>
      <c r="I25" s="40">
        <f>SUM('träningsdagbok jan:träningsdagbok december'!I25)</f>
        <v>0</v>
      </c>
      <c r="J25" s="10">
        <f t="shared" si="0"/>
        <v>1255</v>
      </c>
    </row>
    <row r="26" spans="1:10" ht="14.25" thickBot="1" thickTop="1">
      <c r="A26" s="26">
        <v>22</v>
      </c>
      <c r="B26" s="38"/>
      <c r="C26" s="36"/>
      <c r="D26" s="58">
        <f>SUM('träningsdagbok jan:träningsdagbok december'!D26)</f>
        <v>0.20138888888888887</v>
      </c>
      <c r="E26" s="40">
        <f>SUM('träningsdagbok jan:träningsdagbok december'!E26)</f>
        <v>24</v>
      </c>
      <c r="F26" s="40">
        <f>SUM('träningsdagbok jan:träningsdagbok december'!F26)</f>
        <v>510</v>
      </c>
      <c r="G26" s="40">
        <f>SUM('träningsdagbok jan:träningsdagbok december'!G26)</f>
        <v>100</v>
      </c>
      <c r="H26" s="40">
        <f>SUM('träningsdagbok jan:träningsdagbok december'!H26)</f>
        <v>5</v>
      </c>
      <c r="I26" s="40">
        <f>SUM('träningsdagbok jan:träningsdagbok december'!I26)</f>
        <v>0</v>
      </c>
      <c r="J26" s="10">
        <f t="shared" si="0"/>
        <v>615</v>
      </c>
    </row>
    <row r="27" spans="1:10" ht="14.25" thickBot="1" thickTop="1">
      <c r="A27" s="26">
        <v>23</v>
      </c>
      <c r="B27" s="38"/>
      <c r="C27" s="36"/>
      <c r="D27" s="58">
        <f>SUM('träningsdagbok jan:träningsdagbok december'!D27)</f>
        <v>0.21805555555555556</v>
      </c>
      <c r="E27" s="40">
        <f>SUM('träningsdagbok jan:träningsdagbok december'!E27)</f>
        <v>43</v>
      </c>
      <c r="F27" s="40">
        <f>SUM('träningsdagbok jan:träningsdagbok december'!F27)</f>
        <v>60</v>
      </c>
      <c r="G27" s="40">
        <f>SUM('träningsdagbok jan:träningsdagbok december'!G27)</f>
        <v>100</v>
      </c>
      <c r="H27" s="40">
        <f>SUM('träningsdagbok jan:träningsdagbok december'!H27)</f>
        <v>0</v>
      </c>
      <c r="I27" s="40">
        <f>SUM('träningsdagbok jan:träningsdagbok december'!I27)</f>
        <v>0</v>
      </c>
      <c r="J27" s="10">
        <f t="shared" si="0"/>
        <v>160</v>
      </c>
    </row>
    <row r="28" spans="1:10" ht="14.25" thickBot="1" thickTop="1">
      <c r="A28" s="26">
        <v>24</v>
      </c>
      <c r="B28" s="36"/>
      <c r="C28" s="36"/>
      <c r="D28" s="58">
        <f>SUM('träningsdagbok jan:träningsdagbok december'!D28)</f>
        <v>0.027777777777777776</v>
      </c>
      <c r="E28" s="40">
        <f>SUM('träningsdagbok jan:träningsdagbok december'!E28)</f>
        <v>4</v>
      </c>
      <c r="F28" s="40">
        <f>SUM('träningsdagbok jan:träningsdagbok december'!F28)</f>
        <v>200</v>
      </c>
      <c r="G28" s="40">
        <f>SUM('träningsdagbok jan:träningsdagbok december'!G28)</f>
        <v>100</v>
      </c>
      <c r="H28" s="40">
        <f>SUM('träningsdagbok jan:träningsdagbok december'!H28)</f>
        <v>10</v>
      </c>
      <c r="I28" s="40">
        <f>SUM('träningsdagbok jan:träningsdagbok december'!I28)</f>
        <v>0</v>
      </c>
      <c r="J28" s="10">
        <f t="shared" si="0"/>
        <v>310</v>
      </c>
    </row>
    <row r="29" spans="1:10" ht="14.25" thickBot="1" thickTop="1">
      <c r="A29" s="26">
        <v>25</v>
      </c>
      <c r="B29" s="36"/>
      <c r="C29" s="36"/>
      <c r="D29" s="58">
        <f>SUM('träningsdagbok jan:träningsdagbok december'!D29)</f>
        <v>0.21666666666666667</v>
      </c>
      <c r="E29" s="40">
        <f>SUM('träningsdagbok jan:träningsdagbok december'!E29)</f>
        <v>42</v>
      </c>
      <c r="F29" s="40">
        <f>SUM('träningsdagbok jan:träningsdagbok december'!F29)</f>
        <v>390</v>
      </c>
      <c r="G29" s="40">
        <f>SUM('träningsdagbok jan:träningsdagbok december'!G29)</f>
        <v>250</v>
      </c>
      <c r="H29" s="40">
        <f>SUM('träningsdagbok jan:träningsdagbok december'!H29)</f>
        <v>40</v>
      </c>
      <c r="I29" s="40">
        <f>SUM('träningsdagbok jan:träningsdagbok december'!I29)</f>
        <v>0</v>
      </c>
      <c r="J29" s="10">
        <f t="shared" si="0"/>
        <v>680</v>
      </c>
    </row>
    <row r="30" spans="1:10" ht="14.25" thickBot="1" thickTop="1">
      <c r="A30" s="26">
        <v>26</v>
      </c>
      <c r="B30" s="36"/>
      <c r="C30" s="36"/>
      <c r="D30" s="58">
        <f>SUM('träningsdagbok jan:träningsdagbok december'!D30)</f>
        <v>0.3104166666666666</v>
      </c>
      <c r="E30" s="40">
        <f>SUM('träningsdagbok jan:träningsdagbok december'!E30)</f>
        <v>69</v>
      </c>
      <c r="F30" s="40">
        <f>SUM('träningsdagbok jan:träningsdagbok december'!F30)</f>
        <v>460</v>
      </c>
      <c r="G30" s="40">
        <f>SUM('träningsdagbok jan:träningsdagbok december'!G30)</f>
        <v>425</v>
      </c>
      <c r="H30" s="40">
        <f>SUM('träningsdagbok jan:träningsdagbok december'!H30)</f>
        <v>0</v>
      </c>
      <c r="I30" s="40">
        <f>SUM('träningsdagbok jan:träningsdagbok december'!I30)</f>
        <v>250</v>
      </c>
      <c r="J30" s="10">
        <f t="shared" si="0"/>
        <v>1135</v>
      </c>
    </row>
    <row r="31" spans="1:10" ht="14.25" thickBot="1" thickTop="1">
      <c r="A31" s="26">
        <v>27</v>
      </c>
      <c r="B31" s="36"/>
      <c r="C31" s="36"/>
      <c r="D31" s="58">
        <f>SUM('träningsdagbok jan:träningsdagbok december'!D31)</f>
        <v>0.11875</v>
      </c>
      <c r="E31" s="40">
        <f>SUM('träningsdagbok jan:träningsdagbok december'!E31)</f>
        <v>31</v>
      </c>
      <c r="F31" s="40">
        <f>SUM('träningsdagbok jan:träningsdagbok december'!F31)</f>
        <v>500</v>
      </c>
      <c r="G31" s="40">
        <f>SUM('träningsdagbok jan:träningsdagbok december'!G31)</f>
        <v>150</v>
      </c>
      <c r="H31" s="40">
        <f>SUM('träningsdagbok jan:träningsdagbok december'!H31)</f>
        <v>280</v>
      </c>
      <c r="I31" s="40">
        <f>SUM('träningsdagbok jan:träningsdagbok december'!I31)</f>
        <v>0</v>
      </c>
      <c r="J31" s="10">
        <f t="shared" si="0"/>
        <v>930</v>
      </c>
    </row>
    <row r="32" spans="1:10" ht="14.25" thickBot="1" thickTop="1">
      <c r="A32" s="26">
        <v>28</v>
      </c>
      <c r="B32" s="36"/>
      <c r="C32" s="36"/>
      <c r="D32" s="58">
        <f>SUM('träningsdagbok jan:träningsdagbok december'!D32)</f>
        <v>0.09583333333333333</v>
      </c>
      <c r="E32" s="40">
        <f>SUM('träningsdagbok jan:träningsdagbok december'!E32)</f>
        <v>22</v>
      </c>
      <c r="F32" s="40">
        <f>SUM('träningsdagbok jan:träningsdagbok december'!F32)</f>
        <v>630</v>
      </c>
      <c r="G32" s="40">
        <f>SUM('träningsdagbok jan:träningsdagbok december'!G32)</f>
        <v>75</v>
      </c>
      <c r="H32" s="40">
        <f>SUM('träningsdagbok jan:träningsdagbok december'!H32)</f>
        <v>0</v>
      </c>
      <c r="I32" s="40">
        <f>SUM('träningsdagbok jan:träningsdagbok december'!I32)</f>
        <v>0</v>
      </c>
      <c r="J32" s="10">
        <f t="shared" si="0"/>
        <v>705</v>
      </c>
    </row>
    <row r="33" spans="1:10" ht="14.25" thickBot="1" thickTop="1">
      <c r="A33" s="26">
        <v>29</v>
      </c>
      <c r="B33" s="36"/>
      <c r="C33" s="36"/>
      <c r="D33" s="58">
        <f>SUM('träningsdagbok jan:träningsdagbok december'!D33)</f>
        <v>0.0763888888888889</v>
      </c>
      <c r="E33" s="40">
        <f>SUM('träningsdagbok jan:träningsdagbok december'!E33)</f>
        <v>17</v>
      </c>
      <c r="F33" s="40">
        <f>SUM('träningsdagbok jan:träningsdagbok december'!F33)</f>
        <v>40</v>
      </c>
      <c r="G33" s="40">
        <f>SUM('träningsdagbok jan:träningsdagbok december'!G33)</f>
        <v>75</v>
      </c>
      <c r="H33" s="40">
        <f>SUM('träningsdagbok jan:träningsdagbok december'!H33)</f>
        <v>0</v>
      </c>
      <c r="I33" s="40">
        <f>SUM('träningsdagbok jan:träningsdagbok december'!I33)</f>
        <v>0</v>
      </c>
      <c r="J33" s="10">
        <f t="shared" si="0"/>
        <v>115</v>
      </c>
    </row>
    <row r="34" spans="1:10" ht="14.25" thickBot="1" thickTop="1">
      <c r="A34" s="26">
        <v>30</v>
      </c>
      <c r="B34" s="36"/>
      <c r="C34" s="36"/>
      <c r="D34" s="58">
        <f>SUM('träningsdagbok jan:träningsdagbok december'!D34)</f>
        <v>0.13472222222222222</v>
      </c>
      <c r="E34" s="40">
        <f>SUM('träningsdagbok jan:träningsdagbok december'!E34)</f>
        <v>26</v>
      </c>
      <c r="F34" s="40">
        <f>SUM('träningsdagbok jan:träningsdagbok december'!F34)</f>
        <v>360</v>
      </c>
      <c r="G34" s="40">
        <f>SUM('träningsdagbok jan:träningsdagbok december'!G34)</f>
        <v>75</v>
      </c>
      <c r="H34" s="40">
        <f>SUM('träningsdagbok jan:träningsdagbok december'!H34)</f>
        <v>200</v>
      </c>
      <c r="I34" s="40">
        <f>SUM('träningsdagbok jan:träningsdagbok december'!I34)</f>
        <v>0</v>
      </c>
      <c r="J34" s="10"/>
    </row>
    <row r="35" spans="1:10" ht="14.25" thickBot="1" thickTop="1">
      <c r="A35" s="26">
        <v>31</v>
      </c>
      <c r="B35" s="38"/>
      <c r="C35" s="36"/>
      <c r="D35" s="58">
        <f>SUM('träningsdagbok jan:träningsdagbok december'!D35)</f>
        <v>0.06597222222222222</v>
      </c>
      <c r="E35" s="40">
        <f>SUM('träningsdagbok jan:träningsdagbok december'!E35)</f>
        <v>13</v>
      </c>
      <c r="F35" s="40">
        <f>SUM('träningsdagbok jan:träningsdagbok december'!F35)</f>
        <v>0</v>
      </c>
      <c r="G35" s="40">
        <f>SUM('träningsdagbok jan:träningsdagbok december'!G35)</f>
        <v>0</v>
      </c>
      <c r="H35" s="40">
        <f>SUM('träningsdagbok jan:träningsdagbok december'!H35)</f>
        <v>0</v>
      </c>
      <c r="I35" s="40">
        <f>SUM('träningsdagbok jan:träningsdagbok december'!I35)</f>
        <v>0</v>
      </c>
      <c r="J35" s="10">
        <f t="shared" si="0"/>
        <v>0</v>
      </c>
    </row>
    <row r="36" spans="1:10" ht="14.25" thickBot="1" thickTop="1">
      <c r="A36" s="42">
        <f>COUNTIF(A5:A35,"&gt;0")</f>
        <v>31</v>
      </c>
      <c r="B36" s="42">
        <f>COUNTIF(D5:D35,"&gt;0")</f>
        <v>30</v>
      </c>
      <c r="C36" s="15"/>
      <c r="D36" s="57">
        <f aca="true" t="shared" si="1" ref="D36:J36">SUM(D5:D35)</f>
        <v>4.381944444444445</v>
      </c>
      <c r="E36" s="43">
        <f t="shared" si="1"/>
        <v>889</v>
      </c>
      <c r="F36" s="16">
        <f t="shared" si="1"/>
        <v>10180</v>
      </c>
      <c r="G36" s="16">
        <f t="shared" si="1"/>
        <v>2695</v>
      </c>
      <c r="H36" s="16">
        <f t="shared" si="1"/>
        <v>3020</v>
      </c>
      <c r="I36" s="16">
        <f t="shared" si="1"/>
        <v>250</v>
      </c>
      <c r="J36" s="16">
        <f t="shared" si="1"/>
        <v>15510</v>
      </c>
    </row>
    <row r="37" spans="1:10" ht="14.25" thickBot="1" thickTop="1">
      <c r="A37" s="35" t="s">
        <v>2</v>
      </c>
      <c r="B37" s="31" t="s">
        <v>57</v>
      </c>
      <c r="C37" s="32" t="s">
        <v>42</v>
      </c>
      <c r="D37" s="32" t="s">
        <v>44</v>
      </c>
      <c r="E37" s="32" t="s">
        <v>45</v>
      </c>
      <c r="F37" s="32" t="s">
        <v>49</v>
      </c>
      <c r="G37" s="33" t="s">
        <v>48</v>
      </c>
      <c r="H37" s="33" t="s">
        <v>81</v>
      </c>
      <c r="I37" s="33" t="s">
        <v>85</v>
      </c>
      <c r="J37" s="34" t="s">
        <v>13</v>
      </c>
    </row>
    <row r="38" spans="6:10" ht="13.5" thickTop="1">
      <c r="F38" s="8"/>
      <c r="I38" s="1"/>
      <c r="J38"/>
    </row>
    <row r="39" spans="7:10" ht="12.75">
      <c r="G39"/>
      <c r="H39"/>
      <c r="I39"/>
      <c r="J39"/>
    </row>
    <row r="40" spans="3:10" ht="12.75">
      <c r="C40"/>
      <c r="D40"/>
      <c r="E40"/>
      <c r="F40"/>
      <c r="G40"/>
      <c r="H40"/>
      <c r="I40"/>
      <c r="J40"/>
    </row>
    <row r="41" spans="3:10" ht="12.75">
      <c r="C41"/>
      <c r="D41"/>
      <c r="E41"/>
      <c r="F41"/>
      <c r="G41"/>
      <c r="H41"/>
      <c r="I41"/>
      <c r="J41"/>
    </row>
    <row r="42" spans="4:10" ht="12.75">
      <c r="D42"/>
      <c r="E42"/>
      <c r="F42"/>
      <c r="G42"/>
      <c r="H42"/>
      <c r="I42"/>
      <c r="J42"/>
    </row>
    <row r="59" ht="13.5" customHeight="1"/>
    <row r="60" ht="12.75" customHeight="1"/>
    <row r="61" ht="13.5" customHeight="1"/>
  </sheetData>
  <mergeCells count="4">
    <mergeCell ref="A1:J1"/>
    <mergeCell ref="A2:J2"/>
    <mergeCell ref="A3:J3"/>
    <mergeCell ref="K1:M1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pane xSplit="2" ySplit="4" topLeftCell="F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Q39" sqref="Q39"/>
    </sheetView>
  </sheetViews>
  <sheetFormatPr defaultColWidth="9.140625" defaultRowHeight="12.75"/>
  <cols>
    <col min="1" max="1" width="11.28125" style="0" customWidth="1"/>
    <col min="2" max="2" width="23.57421875" style="0" customWidth="1"/>
    <col min="3" max="3" width="11.57421875" style="0" customWidth="1"/>
    <col min="4" max="4" width="10.7109375" style="0" customWidth="1"/>
    <col min="5" max="5" width="11.140625" style="0" customWidth="1"/>
    <col min="6" max="6" width="10.7109375" style="0" customWidth="1"/>
    <col min="7" max="7" width="10.140625" style="0" customWidth="1"/>
    <col min="8" max="9" width="7.57421875" style="0" customWidth="1"/>
    <col min="10" max="10" width="7.140625" style="0" customWidth="1"/>
    <col min="11" max="11" width="10.00390625" style="0" customWidth="1"/>
    <col min="13" max="13" width="10.57421875" style="0" customWidth="1"/>
    <col min="14" max="14" width="7.8515625" style="0" customWidth="1"/>
    <col min="15" max="15" width="8.421875" style="0" customWidth="1"/>
    <col min="16" max="16" width="8.140625" style="0" customWidth="1"/>
    <col min="17" max="17" width="8.8515625" style="0" customWidth="1"/>
    <col min="18" max="18" width="9.7109375" style="0" customWidth="1"/>
    <col min="19" max="19" width="10.140625" style="1" customWidth="1"/>
    <col min="20" max="20" width="9.8515625" style="0" customWidth="1"/>
  </cols>
  <sheetData>
    <row r="1" spans="1:20" ht="15.75">
      <c r="A1" s="76" t="s">
        <v>40</v>
      </c>
      <c r="B1" s="94"/>
      <c r="C1" s="94"/>
      <c r="D1" s="94"/>
      <c r="E1" s="94"/>
      <c r="F1" s="94"/>
      <c r="G1" s="94"/>
      <c r="H1" s="94"/>
      <c r="I1" s="96" t="s">
        <v>190</v>
      </c>
      <c r="J1" s="71"/>
      <c r="K1" s="72"/>
      <c r="L1" s="56" t="s">
        <v>220</v>
      </c>
      <c r="M1" s="88" t="s">
        <v>32</v>
      </c>
      <c r="N1" s="88"/>
      <c r="O1" s="88"/>
      <c r="P1" s="27">
        <f>COUNTIF(N5:N54,"&gt;-3")</f>
        <v>33</v>
      </c>
      <c r="Q1" s="88" t="s">
        <v>46</v>
      </c>
      <c r="R1" s="88"/>
      <c r="S1" s="88"/>
      <c r="T1" s="29">
        <v>600</v>
      </c>
    </row>
    <row r="2" spans="1:20" ht="15.75">
      <c r="A2" s="76" t="s">
        <v>31</v>
      </c>
      <c r="B2" s="94"/>
      <c r="C2" s="94"/>
      <c r="D2" s="94"/>
      <c r="E2" s="94"/>
      <c r="F2" s="94"/>
      <c r="G2" s="94"/>
      <c r="H2" s="94"/>
      <c r="I2" s="96" t="s">
        <v>2</v>
      </c>
      <c r="J2" s="71"/>
      <c r="K2" s="72"/>
      <c r="L2" s="56" t="s">
        <v>221</v>
      </c>
      <c r="M2" s="88" t="s">
        <v>33</v>
      </c>
      <c r="N2" s="88"/>
      <c r="O2" s="88"/>
      <c r="P2" s="27">
        <f>COUNTIF(N5:N54,"=-3")</f>
        <v>0</v>
      </c>
      <c r="Q2" s="88" t="s">
        <v>93</v>
      </c>
      <c r="R2" s="88"/>
      <c r="S2" s="88"/>
      <c r="T2" s="54">
        <v>46761</v>
      </c>
    </row>
    <row r="3" spans="1:20" ht="15.75">
      <c r="A3" s="76" t="s">
        <v>192</v>
      </c>
      <c r="B3" s="95"/>
      <c r="C3" s="95"/>
      <c r="D3" s="95"/>
      <c r="E3" s="95"/>
      <c r="F3" s="95"/>
      <c r="G3" s="95"/>
      <c r="H3" s="95"/>
      <c r="I3" s="96" t="s">
        <v>191</v>
      </c>
      <c r="J3" s="97"/>
      <c r="K3" s="98"/>
      <c r="L3" s="56" t="s">
        <v>222</v>
      </c>
      <c r="M3" s="88" t="s">
        <v>34</v>
      </c>
      <c r="N3" s="88"/>
      <c r="O3" s="88"/>
      <c r="P3" s="27">
        <f>AVERAGE(S5:S54)</f>
        <v>9.854994300762545</v>
      </c>
      <c r="Q3" s="88" t="s">
        <v>92</v>
      </c>
      <c r="R3" s="88"/>
      <c r="S3" s="88"/>
      <c r="T3" s="54">
        <v>69518</v>
      </c>
    </row>
    <row r="4" spans="1:20" ht="13.5" thickBot="1">
      <c r="A4" s="12" t="s">
        <v>2</v>
      </c>
      <c r="B4" s="2" t="s">
        <v>3</v>
      </c>
      <c r="C4" s="2" t="s">
        <v>36</v>
      </c>
      <c r="D4" s="2" t="s">
        <v>37</v>
      </c>
      <c r="E4" s="2" t="s">
        <v>38</v>
      </c>
      <c r="F4" s="9" t="s">
        <v>71</v>
      </c>
      <c r="G4" s="7" t="s">
        <v>7</v>
      </c>
      <c r="H4" s="7" t="s">
        <v>8</v>
      </c>
      <c r="I4" s="7" t="s">
        <v>12</v>
      </c>
      <c r="J4" s="2" t="s">
        <v>68</v>
      </c>
      <c r="K4" s="9" t="s">
        <v>72</v>
      </c>
      <c r="L4" s="9" t="s">
        <v>13</v>
      </c>
      <c r="M4" s="2" t="s">
        <v>21</v>
      </c>
      <c r="N4" s="2" t="s">
        <v>18</v>
      </c>
      <c r="O4" s="2" t="s">
        <v>22</v>
      </c>
      <c r="P4" s="2" t="s">
        <v>19</v>
      </c>
      <c r="Q4" s="2" t="s">
        <v>23</v>
      </c>
      <c r="R4" s="2" t="s">
        <v>24</v>
      </c>
      <c r="S4" s="9" t="s">
        <v>35</v>
      </c>
      <c r="T4" s="2" t="s">
        <v>16</v>
      </c>
    </row>
    <row r="5" spans="1:20" ht="14.25" thickBot="1" thickTop="1">
      <c r="A5" s="11">
        <v>37349</v>
      </c>
      <c r="B5" s="3" t="s">
        <v>107</v>
      </c>
      <c r="C5" s="5">
        <v>200</v>
      </c>
      <c r="D5" s="5"/>
      <c r="E5" s="5"/>
      <c r="F5" s="10">
        <f>(IF($C5&gt;$T$1,$T$1*$C$57,$C5*$C$57)/10)+(IF($D5&gt;$T$1,$T$1*$D$57,$D5*$D$57)/10)+(($E5*$E$57)/10)</f>
        <v>40</v>
      </c>
      <c r="G5" s="6">
        <v>10</v>
      </c>
      <c r="H5" s="6"/>
      <c r="I5" s="6"/>
      <c r="J5" s="6">
        <v>20</v>
      </c>
      <c r="K5" s="10">
        <f>SUM($C5:$E5)</f>
        <v>200</v>
      </c>
      <c r="L5" s="10">
        <f>SUM($G5:$K5)</f>
        <v>230</v>
      </c>
      <c r="M5" s="3" t="s">
        <v>108</v>
      </c>
      <c r="N5" s="5">
        <v>8</v>
      </c>
      <c r="O5" s="5">
        <v>25</v>
      </c>
      <c r="P5" s="24">
        <v>0.027280092592592592</v>
      </c>
      <c r="Q5" s="24">
        <v>0.020358796296296295</v>
      </c>
      <c r="R5" s="5">
        <v>3280</v>
      </c>
      <c r="S5" s="46">
        <f>IF($R5&gt;0,(((HOUR($P5)*3600+MINUTE($P5)*60+SECOND($P5))/($R5/1000))/60),"")</f>
        <v>11.976626016260163</v>
      </c>
      <c r="T5" s="5">
        <v>1</v>
      </c>
    </row>
    <row r="6" spans="1:20" ht="14.25" thickBot="1" thickTop="1">
      <c r="A6" s="11">
        <v>37366</v>
      </c>
      <c r="B6" s="3" t="s">
        <v>117</v>
      </c>
      <c r="C6" s="5">
        <v>200</v>
      </c>
      <c r="D6" s="5"/>
      <c r="E6" s="5"/>
      <c r="F6" s="10">
        <f aca="true" t="shared" si="0" ref="F6:F54">(IF($C6&gt;$T$1,$T$1*$C$57,$C6*$C$57)/10)+(IF($D6&gt;$T$1,$T$1*$D$57,$D6*$D$57)/10)+(($E6*$E$57)/10)</f>
        <v>40</v>
      </c>
      <c r="G6" s="6"/>
      <c r="H6" s="6"/>
      <c r="I6" s="6">
        <v>40</v>
      </c>
      <c r="J6" s="6"/>
      <c r="K6" s="10">
        <f aca="true" t="shared" si="1" ref="K6:K54">SUM($C6:$E6)</f>
        <v>200</v>
      </c>
      <c r="L6" s="10">
        <f aca="true" t="shared" si="2" ref="L6:L54">SUM($G6:$K6)</f>
        <v>240</v>
      </c>
      <c r="M6" s="3" t="s">
        <v>25</v>
      </c>
      <c r="N6" s="5">
        <v>8</v>
      </c>
      <c r="O6" s="5">
        <v>16</v>
      </c>
      <c r="P6" s="24">
        <v>0.020625</v>
      </c>
      <c r="Q6" s="24">
        <v>0.01734953703703704</v>
      </c>
      <c r="R6" s="5">
        <v>3620</v>
      </c>
      <c r="S6" s="46">
        <f aca="true" t="shared" si="3" ref="S6:S54">IF($R6&gt;0,(((HOUR($P6)*3600+MINUTE($P6)*60+SECOND($P6))/($R6/1000))/60),"")</f>
        <v>8.204419889502763</v>
      </c>
      <c r="T6" s="5">
        <v>2</v>
      </c>
    </row>
    <row r="7" spans="1:20" ht="14.25" thickBot="1" thickTop="1">
      <c r="A7" s="11">
        <v>37381</v>
      </c>
      <c r="B7" s="3" t="s">
        <v>124</v>
      </c>
      <c r="C7" s="5">
        <v>140</v>
      </c>
      <c r="D7" s="5"/>
      <c r="E7" s="5"/>
      <c r="F7" s="10">
        <f t="shared" si="0"/>
        <v>28</v>
      </c>
      <c r="G7" s="6"/>
      <c r="H7" s="6"/>
      <c r="I7" s="6"/>
      <c r="J7" s="6"/>
      <c r="K7" s="10">
        <f t="shared" si="1"/>
        <v>140</v>
      </c>
      <c r="L7" s="10">
        <f t="shared" si="2"/>
        <v>140</v>
      </c>
      <c r="M7" s="3" t="s">
        <v>25</v>
      </c>
      <c r="N7" s="5">
        <v>9</v>
      </c>
      <c r="O7" s="5">
        <v>15</v>
      </c>
      <c r="P7" s="24">
        <v>0.034768518518518525</v>
      </c>
      <c r="Q7" s="24">
        <v>0.026886574074074077</v>
      </c>
      <c r="R7" s="5">
        <v>5560</v>
      </c>
      <c r="S7" s="46">
        <f t="shared" si="3"/>
        <v>9.004796163069546</v>
      </c>
      <c r="T7" s="5">
        <v>3</v>
      </c>
    </row>
    <row r="8" spans="1:20" ht="14.25" thickBot="1" thickTop="1">
      <c r="A8" s="11">
        <v>37387</v>
      </c>
      <c r="B8" s="3" t="s">
        <v>143</v>
      </c>
      <c r="C8" s="5">
        <v>160</v>
      </c>
      <c r="D8" s="5"/>
      <c r="E8" s="5"/>
      <c r="F8" s="10">
        <f t="shared" si="0"/>
        <v>32</v>
      </c>
      <c r="G8" s="6">
        <v>10</v>
      </c>
      <c r="H8" s="6"/>
      <c r="I8" s="6">
        <v>50</v>
      </c>
      <c r="J8" s="6"/>
      <c r="K8" s="10">
        <f t="shared" si="1"/>
        <v>160</v>
      </c>
      <c r="L8" s="10">
        <f t="shared" si="2"/>
        <v>220</v>
      </c>
      <c r="M8" s="3" t="s">
        <v>25</v>
      </c>
      <c r="N8" s="5">
        <v>31</v>
      </c>
      <c r="O8" s="5">
        <v>59</v>
      </c>
      <c r="P8" s="24">
        <v>0.05652777777777778</v>
      </c>
      <c r="Q8" s="24">
        <v>0.03809027777777778</v>
      </c>
      <c r="R8" s="5">
        <v>5780</v>
      </c>
      <c r="S8" s="46">
        <f t="shared" si="3"/>
        <v>14.083044982698961</v>
      </c>
      <c r="T8" s="5">
        <v>4</v>
      </c>
    </row>
    <row r="9" spans="1:20" ht="14.25" thickBot="1" thickTop="1">
      <c r="A9" s="11">
        <v>37388</v>
      </c>
      <c r="B9" s="3" t="s">
        <v>144</v>
      </c>
      <c r="C9" s="5">
        <v>160</v>
      </c>
      <c r="D9" s="5"/>
      <c r="E9" s="5"/>
      <c r="F9" s="10">
        <f t="shared" si="0"/>
        <v>32</v>
      </c>
      <c r="G9" s="6"/>
      <c r="H9" s="6"/>
      <c r="I9" s="6">
        <v>100</v>
      </c>
      <c r="J9" s="6"/>
      <c r="K9" s="10">
        <f t="shared" si="1"/>
        <v>160</v>
      </c>
      <c r="L9" s="10">
        <f t="shared" si="2"/>
        <v>260</v>
      </c>
      <c r="M9" s="3" t="s">
        <v>25</v>
      </c>
      <c r="N9" s="5">
        <v>38</v>
      </c>
      <c r="O9" s="5">
        <v>57</v>
      </c>
      <c r="P9" s="24">
        <v>0.046481481481481485</v>
      </c>
      <c r="Q9" s="24">
        <v>0.031203703703703702</v>
      </c>
      <c r="R9" s="5">
        <v>5950</v>
      </c>
      <c r="S9" s="46">
        <f t="shared" si="3"/>
        <v>11.249299719887954</v>
      </c>
      <c r="T9" s="5">
        <v>5</v>
      </c>
    </row>
    <row r="10" spans="1:20" ht="14.25" thickBot="1" thickTop="1">
      <c r="A10" s="11">
        <v>37435</v>
      </c>
      <c r="B10" s="3" t="s">
        <v>173</v>
      </c>
      <c r="C10" s="5">
        <v>600</v>
      </c>
      <c r="D10" s="5"/>
      <c r="E10" s="5"/>
      <c r="F10" s="10">
        <f t="shared" si="0"/>
        <v>120</v>
      </c>
      <c r="G10" s="6"/>
      <c r="H10" s="6"/>
      <c r="I10" s="6">
        <v>75</v>
      </c>
      <c r="J10" s="6"/>
      <c r="K10" s="10">
        <f t="shared" si="1"/>
        <v>600</v>
      </c>
      <c r="L10" s="10">
        <f t="shared" si="2"/>
        <v>675</v>
      </c>
      <c r="M10" s="3" t="s">
        <v>25</v>
      </c>
      <c r="N10" s="5">
        <v>9</v>
      </c>
      <c r="O10" s="5">
        <v>28</v>
      </c>
      <c r="P10" s="24">
        <v>0.012280092592592592</v>
      </c>
      <c r="Q10" s="24">
        <v>0.010162037037037037</v>
      </c>
      <c r="R10" s="5">
        <v>3000</v>
      </c>
      <c r="S10" s="46">
        <f t="shared" si="3"/>
        <v>5.894444444444445</v>
      </c>
      <c r="T10" s="5">
        <v>6</v>
      </c>
    </row>
    <row r="11" spans="1:20" ht="14.25" thickBot="1" thickTop="1">
      <c r="A11" s="11">
        <v>37436</v>
      </c>
      <c r="B11" s="3" t="s">
        <v>175</v>
      </c>
      <c r="C11" s="5">
        <v>15</v>
      </c>
      <c r="D11" s="5"/>
      <c r="E11" s="5"/>
      <c r="F11" s="10">
        <f t="shared" si="0"/>
        <v>3</v>
      </c>
      <c r="G11" s="6"/>
      <c r="H11" s="6"/>
      <c r="I11" s="6">
        <v>75</v>
      </c>
      <c r="J11" s="6">
        <v>25</v>
      </c>
      <c r="K11" s="10">
        <f t="shared" si="1"/>
        <v>15</v>
      </c>
      <c r="L11" s="10">
        <f t="shared" si="2"/>
        <v>115</v>
      </c>
      <c r="M11" s="3" t="s">
        <v>25</v>
      </c>
      <c r="N11" s="5">
        <v>11</v>
      </c>
      <c r="O11" s="5">
        <v>27</v>
      </c>
      <c r="P11" s="24">
        <v>0.0190625</v>
      </c>
      <c r="Q11" s="24">
        <v>0.014363425925925925</v>
      </c>
      <c r="R11" s="5">
        <v>3200</v>
      </c>
      <c r="S11" s="46">
        <f t="shared" si="3"/>
        <v>8.578125</v>
      </c>
      <c r="T11" s="5">
        <v>7</v>
      </c>
    </row>
    <row r="12" spans="1:20" ht="14.25" thickBot="1" thickTop="1">
      <c r="A12" s="11">
        <v>37436</v>
      </c>
      <c r="B12" s="3" t="s">
        <v>174</v>
      </c>
      <c r="C12" s="5">
        <v>15</v>
      </c>
      <c r="D12" s="5"/>
      <c r="E12" s="5"/>
      <c r="F12" s="10">
        <f t="shared" si="0"/>
        <v>3</v>
      </c>
      <c r="G12" s="6"/>
      <c r="H12" s="6"/>
      <c r="I12" s="6">
        <v>75</v>
      </c>
      <c r="J12" s="6"/>
      <c r="K12" s="10">
        <f t="shared" si="1"/>
        <v>15</v>
      </c>
      <c r="L12" s="10">
        <f t="shared" si="2"/>
        <v>90</v>
      </c>
      <c r="M12" s="3" t="s">
        <v>25</v>
      </c>
      <c r="N12" s="5">
        <v>10</v>
      </c>
      <c r="O12" s="5">
        <v>27</v>
      </c>
      <c r="P12" s="24">
        <v>0.016481481481481482</v>
      </c>
      <c r="Q12" s="24">
        <v>0.012870370370370372</v>
      </c>
      <c r="R12" s="5">
        <v>3030</v>
      </c>
      <c r="S12" s="46">
        <f t="shared" si="3"/>
        <v>7.832783278327834</v>
      </c>
      <c r="T12" s="5">
        <v>8</v>
      </c>
    </row>
    <row r="13" spans="1:20" ht="14.25" thickBot="1" thickTop="1">
      <c r="A13" s="11">
        <v>37437</v>
      </c>
      <c r="B13" s="3" t="s">
        <v>176</v>
      </c>
      <c r="C13" s="5">
        <v>15</v>
      </c>
      <c r="D13" s="5"/>
      <c r="E13" s="5"/>
      <c r="F13" s="10">
        <f t="shared" si="0"/>
        <v>3</v>
      </c>
      <c r="G13" s="6"/>
      <c r="H13" s="6"/>
      <c r="I13" s="6">
        <v>75</v>
      </c>
      <c r="J13" s="6"/>
      <c r="K13" s="10">
        <f t="shared" si="1"/>
        <v>15</v>
      </c>
      <c r="L13" s="10">
        <f t="shared" si="2"/>
        <v>90</v>
      </c>
      <c r="M13" s="3" t="s">
        <v>25</v>
      </c>
      <c r="N13" s="5">
        <v>8</v>
      </c>
      <c r="O13" s="5">
        <v>26</v>
      </c>
      <c r="P13" s="24">
        <v>0.015613425925925926</v>
      </c>
      <c r="Q13" s="24">
        <v>0.012337962962962962</v>
      </c>
      <c r="R13" s="5">
        <v>3250</v>
      </c>
      <c r="S13" s="46">
        <f t="shared" si="3"/>
        <v>6.917948717948718</v>
      </c>
      <c r="T13" s="5">
        <v>9</v>
      </c>
    </row>
    <row r="14" spans="1:20" ht="14.25" thickBot="1" thickTop="1">
      <c r="A14" s="11">
        <v>37439</v>
      </c>
      <c r="B14" s="3" t="s">
        <v>184</v>
      </c>
      <c r="C14" s="5">
        <v>100</v>
      </c>
      <c r="D14" s="5"/>
      <c r="E14" s="5"/>
      <c r="F14" s="10">
        <f t="shared" si="0"/>
        <v>20</v>
      </c>
      <c r="G14" s="6"/>
      <c r="H14" s="6"/>
      <c r="I14" s="6">
        <v>75</v>
      </c>
      <c r="J14" s="6"/>
      <c r="K14" s="10">
        <f t="shared" si="1"/>
        <v>100</v>
      </c>
      <c r="L14" s="10">
        <f t="shared" si="2"/>
        <v>175</v>
      </c>
      <c r="M14" s="3" t="s">
        <v>25</v>
      </c>
      <c r="N14" s="5">
        <v>14</v>
      </c>
      <c r="O14" s="5">
        <v>20</v>
      </c>
      <c r="P14" s="24">
        <v>0.04503472222222222</v>
      </c>
      <c r="Q14" s="24">
        <v>0.035</v>
      </c>
      <c r="R14" s="5">
        <v>5990</v>
      </c>
      <c r="S14" s="46">
        <f t="shared" si="3"/>
        <v>10.826377295492486</v>
      </c>
      <c r="T14" s="5">
        <v>10</v>
      </c>
    </row>
    <row r="15" spans="1:20" ht="14.25" thickBot="1" thickTop="1">
      <c r="A15" s="11">
        <v>37440</v>
      </c>
      <c r="B15" s="3" t="s">
        <v>185</v>
      </c>
      <c r="C15" s="5">
        <v>40</v>
      </c>
      <c r="D15" s="5"/>
      <c r="E15" s="5"/>
      <c r="F15" s="10">
        <f t="shared" si="0"/>
        <v>8</v>
      </c>
      <c r="G15" s="6"/>
      <c r="H15" s="6"/>
      <c r="I15" s="6">
        <v>75</v>
      </c>
      <c r="J15" s="6"/>
      <c r="K15" s="10">
        <f t="shared" si="1"/>
        <v>40</v>
      </c>
      <c r="L15" s="10">
        <f t="shared" si="2"/>
        <v>115</v>
      </c>
      <c r="M15" s="3" t="s">
        <v>25</v>
      </c>
      <c r="N15" s="5">
        <v>19</v>
      </c>
      <c r="O15" s="5">
        <v>27</v>
      </c>
      <c r="P15" s="24">
        <v>0.03547453703703704</v>
      </c>
      <c r="Q15" s="24">
        <v>0.025243055555555557</v>
      </c>
      <c r="R15" s="5">
        <v>5340</v>
      </c>
      <c r="S15" s="46">
        <f t="shared" si="3"/>
        <v>9.566167290886392</v>
      </c>
      <c r="T15" s="5">
        <v>11</v>
      </c>
    </row>
    <row r="16" spans="1:20" ht="14.25" thickBot="1" thickTop="1">
      <c r="A16" s="11">
        <v>37441</v>
      </c>
      <c r="B16" s="3" t="s">
        <v>184</v>
      </c>
      <c r="C16" s="5">
        <v>20</v>
      </c>
      <c r="D16" s="5"/>
      <c r="E16" s="5"/>
      <c r="F16" s="10">
        <f t="shared" si="0"/>
        <v>4</v>
      </c>
      <c r="G16" s="6"/>
      <c r="H16" s="6"/>
      <c r="I16" s="6">
        <v>75</v>
      </c>
      <c r="J16" s="6"/>
      <c r="K16" s="10">
        <f t="shared" si="1"/>
        <v>20</v>
      </c>
      <c r="L16" s="10">
        <f t="shared" si="2"/>
        <v>95</v>
      </c>
      <c r="M16" s="3" t="s">
        <v>25</v>
      </c>
      <c r="N16" s="5">
        <v>16</v>
      </c>
      <c r="O16" s="5">
        <v>17</v>
      </c>
      <c r="P16" s="24">
        <v>0.032673611111111105</v>
      </c>
      <c r="Q16" s="24">
        <v>0.022881944444444444</v>
      </c>
      <c r="R16" s="5">
        <v>6460</v>
      </c>
      <c r="S16" s="46">
        <f t="shared" si="3"/>
        <v>7.28328173374613</v>
      </c>
      <c r="T16" s="5">
        <v>12</v>
      </c>
    </row>
    <row r="17" spans="1:20" ht="14.25" thickBot="1" thickTop="1">
      <c r="A17" s="11">
        <v>37449</v>
      </c>
      <c r="B17" s="3" t="s">
        <v>187</v>
      </c>
      <c r="C17" s="5">
        <v>200</v>
      </c>
      <c r="D17" s="5"/>
      <c r="E17" s="5"/>
      <c r="F17" s="10">
        <f t="shared" si="0"/>
        <v>40</v>
      </c>
      <c r="G17" s="6">
        <v>5</v>
      </c>
      <c r="H17" s="6"/>
      <c r="I17" s="6">
        <v>75</v>
      </c>
      <c r="J17" s="6"/>
      <c r="K17" s="10">
        <f t="shared" si="1"/>
        <v>200</v>
      </c>
      <c r="L17" s="10">
        <f t="shared" si="2"/>
        <v>280</v>
      </c>
      <c r="M17" s="3" t="s">
        <v>25</v>
      </c>
      <c r="N17" s="5">
        <v>37</v>
      </c>
      <c r="O17" s="5">
        <v>51</v>
      </c>
      <c r="P17" s="24">
        <v>0.04106481481481481</v>
      </c>
      <c r="Q17" s="24">
        <v>0.023761574074074074</v>
      </c>
      <c r="R17" s="5">
        <v>3710</v>
      </c>
      <c r="S17" s="46">
        <f t="shared" si="3"/>
        <v>15.938903863432165</v>
      </c>
      <c r="T17" s="5">
        <v>13</v>
      </c>
    </row>
    <row r="18" spans="1:20" ht="14.25" thickBot="1" thickTop="1">
      <c r="A18" s="11">
        <v>37450</v>
      </c>
      <c r="B18" s="3" t="s">
        <v>188</v>
      </c>
      <c r="C18" s="5">
        <v>20</v>
      </c>
      <c r="D18" s="5"/>
      <c r="E18" s="5"/>
      <c r="F18" s="10">
        <f t="shared" si="0"/>
        <v>4</v>
      </c>
      <c r="G18" s="6">
        <v>5</v>
      </c>
      <c r="H18" s="6"/>
      <c r="I18" s="6">
        <v>75</v>
      </c>
      <c r="J18" s="6"/>
      <c r="K18" s="10">
        <f t="shared" si="1"/>
        <v>20</v>
      </c>
      <c r="L18" s="10">
        <f t="shared" si="2"/>
        <v>100</v>
      </c>
      <c r="M18" s="3" t="s">
        <v>25</v>
      </c>
      <c r="N18" s="5">
        <v>44</v>
      </c>
      <c r="O18" s="5">
        <v>52</v>
      </c>
      <c r="P18" s="24">
        <v>0.057638888888888885</v>
      </c>
      <c r="Q18" s="24">
        <v>0.030925925925925926</v>
      </c>
      <c r="R18" s="5">
        <v>5630</v>
      </c>
      <c r="S18" s="46">
        <f t="shared" si="3"/>
        <v>14.742451154529308</v>
      </c>
      <c r="T18" s="5">
        <v>14</v>
      </c>
    </row>
    <row r="19" spans="1:20" ht="14.25" thickBot="1" thickTop="1">
      <c r="A19" s="11">
        <v>37451</v>
      </c>
      <c r="B19" s="3" t="s">
        <v>189</v>
      </c>
      <c r="C19" s="5">
        <v>50</v>
      </c>
      <c r="D19" s="5"/>
      <c r="E19" s="5"/>
      <c r="F19" s="10">
        <f t="shared" si="0"/>
        <v>10</v>
      </c>
      <c r="G19" s="6"/>
      <c r="H19" s="6"/>
      <c r="I19" s="6">
        <v>75</v>
      </c>
      <c r="J19" s="6"/>
      <c r="K19" s="10">
        <f t="shared" si="1"/>
        <v>50</v>
      </c>
      <c r="L19" s="10">
        <f t="shared" si="2"/>
        <v>125</v>
      </c>
      <c r="M19" s="3" t="s">
        <v>25</v>
      </c>
      <c r="N19" s="5">
        <v>28</v>
      </c>
      <c r="O19" s="5">
        <v>46</v>
      </c>
      <c r="P19" s="24">
        <v>0.05179398148148148</v>
      </c>
      <c r="Q19" s="24">
        <v>0.035370370370370365</v>
      </c>
      <c r="R19" s="5">
        <v>6100</v>
      </c>
      <c r="S19" s="46">
        <f t="shared" si="3"/>
        <v>12.226775956284152</v>
      </c>
      <c r="T19" s="5">
        <v>15</v>
      </c>
    </row>
    <row r="20" spans="1:20" ht="14.25" thickBot="1" thickTop="1">
      <c r="A20" s="11">
        <v>37458</v>
      </c>
      <c r="B20" s="3" t="s">
        <v>193</v>
      </c>
      <c r="C20" s="5">
        <v>250</v>
      </c>
      <c r="D20" s="5"/>
      <c r="E20" s="5"/>
      <c r="F20" s="10">
        <f t="shared" si="0"/>
        <v>50</v>
      </c>
      <c r="G20" s="6">
        <v>300</v>
      </c>
      <c r="H20" s="6"/>
      <c r="I20" s="6">
        <v>75</v>
      </c>
      <c r="J20" s="6"/>
      <c r="K20" s="10">
        <f t="shared" si="1"/>
        <v>250</v>
      </c>
      <c r="L20" s="10">
        <f t="shared" si="2"/>
        <v>625</v>
      </c>
      <c r="M20" s="3" t="s">
        <v>198</v>
      </c>
      <c r="N20" s="5">
        <v>85</v>
      </c>
      <c r="O20" s="5">
        <v>275</v>
      </c>
      <c r="P20" s="24">
        <v>0.026990740740740742</v>
      </c>
      <c r="Q20" s="24">
        <v>0.020590277777777777</v>
      </c>
      <c r="R20" s="5">
        <v>5170</v>
      </c>
      <c r="S20" s="46">
        <f t="shared" si="3"/>
        <v>7.517730496453901</v>
      </c>
      <c r="T20" s="5">
        <v>16</v>
      </c>
    </row>
    <row r="21" spans="1:20" ht="14.25" thickBot="1" thickTop="1">
      <c r="A21" s="11">
        <v>37459</v>
      </c>
      <c r="B21" s="3" t="s">
        <v>194</v>
      </c>
      <c r="C21" s="5">
        <v>100</v>
      </c>
      <c r="D21" s="5"/>
      <c r="E21" s="5"/>
      <c r="F21" s="10">
        <f t="shared" si="0"/>
        <v>20</v>
      </c>
      <c r="G21" s="6"/>
      <c r="H21" s="6"/>
      <c r="I21" s="6">
        <v>75</v>
      </c>
      <c r="J21" s="6"/>
      <c r="K21" s="10">
        <f t="shared" si="1"/>
        <v>100</v>
      </c>
      <c r="L21" s="10">
        <f t="shared" si="2"/>
        <v>175</v>
      </c>
      <c r="M21" s="3" t="s">
        <v>198</v>
      </c>
      <c r="N21" s="5">
        <v>187</v>
      </c>
      <c r="O21" s="5">
        <v>274</v>
      </c>
      <c r="P21" s="24">
        <v>0.03418981481481482</v>
      </c>
      <c r="Q21" s="24">
        <v>0.02037037037037037</v>
      </c>
      <c r="R21" s="5">
        <v>5260</v>
      </c>
      <c r="S21" s="46">
        <f t="shared" si="3"/>
        <v>9.359949302915084</v>
      </c>
      <c r="T21" s="5">
        <v>17</v>
      </c>
    </row>
    <row r="22" spans="1:20" ht="14.25" thickBot="1" thickTop="1">
      <c r="A22" s="11">
        <v>37460</v>
      </c>
      <c r="B22" s="3" t="s">
        <v>195</v>
      </c>
      <c r="C22" s="5">
        <v>100</v>
      </c>
      <c r="D22" s="5"/>
      <c r="E22" s="5"/>
      <c r="F22" s="10">
        <f t="shared" si="0"/>
        <v>20</v>
      </c>
      <c r="G22" s="6">
        <v>40</v>
      </c>
      <c r="H22" s="6"/>
      <c r="I22" s="6">
        <v>75</v>
      </c>
      <c r="J22" s="6"/>
      <c r="K22" s="10">
        <f t="shared" si="1"/>
        <v>100</v>
      </c>
      <c r="L22" s="10">
        <f t="shared" si="2"/>
        <v>215</v>
      </c>
      <c r="M22" s="3" t="s">
        <v>198</v>
      </c>
      <c r="N22" s="5">
        <v>102</v>
      </c>
      <c r="O22" s="5">
        <v>269</v>
      </c>
      <c r="P22" s="24">
        <v>0.02398148148148148</v>
      </c>
      <c r="Q22" s="24">
        <v>0.01832175925925926</v>
      </c>
      <c r="R22" s="5">
        <v>4880</v>
      </c>
      <c r="S22" s="46">
        <f t="shared" si="3"/>
        <v>7.076502732240438</v>
      </c>
      <c r="T22" s="5">
        <v>18</v>
      </c>
    </row>
    <row r="23" spans="1:20" ht="14.25" thickBot="1" thickTop="1">
      <c r="A23" s="11">
        <v>37462</v>
      </c>
      <c r="B23" s="3" t="s">
        <v>196</v>
      </c>
      <c r="C23" s="5">
        <v>100</v>
      </c>
      <c r="D23" s="5"/>
      <c r="E23" s="5"/>
      <c r="F23" s="10">
        <f t="shared" si="0"/>
        <v>20</v>
      </c>
      <c r="G23" s="6"/>
      <c r="H23" s="6"/>
      <c r="I23" s="6">
        <v>75</v>
      </c>
      <c r="J23" s="6"/>
      <c r="K23" s="10">
        <f t="shared" si="1"/>
        <v>100</v>
      </c>
      <c r="L23" s="10">
        <f t="shared" si="2"/>
        <v>175</v>
      </c>
      <c r="M23" s="3" t="s">
        <v>198</v>
      </c>
      <c r="N23" s="5">
        <v>57</v>
      </c>
      <c r="O23" s="5">
        <v>266</v>
      </c>
      <c r="P23" s="24">
        <v>0.030891203703703702</v>
      </c>
      <c r="Q23" s="24">
        <v>0.025486111111111112</v>
      </c>
      <c r="R23" s="5">
        <v>5490</v>
      </c>
      <c r="S23" s="46">
        <f t="shared" si="3"/>
        <v>8.10261080752884</v>
      </c>
      <c r="T23" s="5">
        <v>19</v>
      </c>
    </row>
    <row r="24" spans="1:20" ht="14.25" thickBot="1" thickTop="1">
      <c r="A24" s="11">
        <v>37463</v>
      </c>
      <c r="B24" s="3" t="s">
        <v>197</v>
      </c>
      <c r="C24" s="5">
        <v>250</v>
      </c>
      <c r="D24" s="5"/>
      <c r="E24" s="5"/>
      <c r="F24" s="10">
        <f t="shared" si="0"/>
        <v>50</v>
      </c>
      <c r="G24" s="6"/>
      <c r="H24" s="6"/>
      <c r="I24" s="6">
        <v>75</v>
      </c>
      <c r="J24" s="6"/>
      <c r="K24" s="10">
        <f t="shared" si="1"/>
        <v>250</v>
      </c>
      <c r="L24" s="10">
        <f t="shared" si="2"/>
        <v>325</v>
      </c>
      <c r="M24" s="3" t="s">
        <v>198</v>
      </c>
      <c r="N24" s="5">
        <v>87</v>
      </c>
      <c r="O24" s="5">
        <v>258</v>
      </c>
      <c r="P24" s="24">
        <v>0.033715277777777775</v>
      </c>
      <c r="Q24" s="24">
        <v>0.027083333333333334</v>
      </c>
      <c r="R24" s="5">
        <v>5130</v>
      </c>
      <c r="S24" s="46">
        <f t="shared" si="3"/>
        <v>9.46393762183236</v>
      </c>
      <c r="T24" s="5">
        <v>20</v>
      </c>
    </row>
    <row r="25" spans="1:20" ht="14.25" thickBot="1" thickTop="1">
      <c r="A25" s="11">
        <v>37463</v>
      </c>
      <c r="B25" s="3" t="s">
        <v>199</v>
      </c>
      <c r="C25" s="5"/>
      <c r="D25" s="5"/>
      <c r="E25" s="5"/>
      <c r="F25" s="10">
        <f t="shared" si="0"/>
        <v>0</v>
      </c>
      <c r="G25" s="6"/>
      <c r="H25" s="6"/>
      <c r="I25" s="6"/>
      <c r="J25" s="6"/>
      <c r="K25" s="10">
        <f t="shared" si="1"/>
        <v>0</v>
      </c>
      <c r="L25" s="10">
        <f t="shared" si="2"/>
        <v>0</v>
      </c>
      <c r="M25" s="3" t="s">
        <v>198</v>
      </c>
      <c r="N25" s="5">
        <v>96</v>
      </c>
      <c r="O25" s="5">
        <v>263</v>
      </c>
      <c r="P25" s="24">
        <v>0.14976851851851852</v>
      </c>
      <c r="Q25" s="24">
        <v>0.11542824074074075</v>
      </c>
      <c r="R25" s="5">
        <f>SUM(R20:R24)</f>
        <v>25930</v>
      </c>
      <c r="S25" s="46">
        <f t="shared" si="3"/>
        <v>8.317264429875305</v>
      </c>
      <c r="T25" s="5">
        <v>21</v>
      </c>
    </row>
    <row r="26" spans="1:20" ht="14.25" thickBot="1" thickTop="1">
      <c r="A26" s="11">
        <v>37481</v>
      </c>
      <c r="B26" s="3" t="s">
        <v>204</v>
      </c>
      <c r="C26" s="5"/>
      <c r="D26" s="5">
        <v>160</v>
      </c>
      <c r="E26" s="5"/>
      <c r="F26" s="10">
        <f t="shared" si="0"/>
        <v>64</v>
      </c>
      <c r="G26" s="6">
        <v>10</v>
      </c>
      <c r="H26" s="6"/>
      <c r="I26" s="6"/>
      <c r="J26" s="6"/>
      <c r="K26" s="10">
        <f t="shared" si="1"/>
        <v>160</v>
      </c>
      <c r="L26" s="10">
        <f t="shared" si="2"/>
        <v>170</v>
      </c>
      <c r="M26" s="3" t="s">
        <v>25</v>
      </c>
      <c r="N26" s="5">
        <v>9</v>
      </c>
      <c r="O26" s="5">
        <v>13</v>
      </c>
      <c r="P26" s="24">
        <v>0.10048611111111111</v>
      </c>
      <c r="Q26" s="24">
        <v>0.057638888888888885</v>
      </c>
      <c r="R26" s="5">
        <v>11410</v>
      </c>
      <c r="S26" s="46">
        <f t="shared" si="3"/>
        <v>12.681858019281332</v>
      </c>
      <c r="T26" s="5">
        <v>22</v>
      </c>
    </row>
    <row r="27" spans="1:20" ht="14.25" thickBot="1" thickTop="1">
      <c r="A27" s="11">
        <v>37485</v>
      </c>
      <c r="B27" s="3" t="s">
        <v>205</v>
      </c>
      <c r="C27" s="5"/>
      <c r="D27" s="5">
        <v>200</v>
      </c>
      <c r="E27" s="5"/>
      <c r="F27" s="10">
        <f t="shared" si="0"/>
        <v>80</v>
      </c>
      <c r="G27" s="6"/>
      <c r="H27" s="6"/>
      <c r="I27" s="6"/>
      <c r="J27" s="6"/>
      <c r="K27" s="10">
        <f t="shared" si="1"/>
        <v>200</v>
      </c>
      <c r="L27" s="10">
        <f t="shared" si="2"/>
        <v>200</v>
      </c>
      <c r="M27" s="3" t="s">
        <v>25</v>
      </c>
      <c r="N27" s="5">
        <v>6</v>
      </c>
      <c r="O27" s="5">
        <v>10</v>
      </c>
      <c r="P27" s="24">
        <v>0.013101851851851852</v>
      </c>
      <c r="Q27" s="24">
        <v>0.010416666666666666</v>
      </c>
      <c r="R27" s="5">
        <v>2630</v>
      </c>
      <c r="S27" s="46">
        <f t="shared" si="3"/>
        <v>7.17363751584284</v>
      </c>
      <c r="T27" s="5">
        <v>23</v>
      </c>
    </row>
    <row r="28" spans="1:20" ht="14.25" thickBot="1" thickTop="1">
      <c r="A28" s="11">
        <v>37486</v>
      </c>
      <c r="B28" s="3" t="s">
        <v>206</v>
      </c>
      <c r="C28" s="5">
        <v>80</v>
      </c>
      <c r="D28" s="5"/>
      <c r="E28" s="5"/>
      <c r="F28" s="10">
        <f t="shared" si="0"/>
        <v>16</v>
      </c>
      <c r="G28" s="6">
        <v>10</v>
      </c>
      <c r="H28" s="6"/>
      <c r="I28" s="6">
        <v>99</v>
      </c>
      <c r="J28" s="6"/>
      <c r="K28" s="10">
        <f t="shared" si="1"/>
        <v>80</v>
      </c>
      <c r="L28" s="10">
        <f t="shared" si="2"/>
        <v>189</v>
      </c>
      <c r="M28" s="3" t="s">
        <v>25</v>
      </c>
      <c r="N28" s="5">
        <v>6</v>
      </c>
      <c r="O28" s="5">
        <v>11</v>
      </c>
      <c r="P28" s="24">
        <v>0.04324074074074074</v>
      </c>
      <c r="Q28" s="24">
        <v>0.03640046296296296</v>
      </c>
      <c r="R28" s="5">
        <v>6375</v>
      </c>
      <c r="S28" s="46">
        <f t="shared" si="3"/>
        <v>9.767320261437908</v>
      </c>
      <c r="T28" s="5">
        <v>24</v>
      </c>
    </row>
    <row r="29" spans="1:20" ht="14.25" thickBot="1" thickTop="1">
      <c r="A29" s="11">
        <v>37492</v>
      </c>
      <c r="B29" s="3" t="s">
        <v>216</v>
      </c>
      <c r="C29" s="5"/>
      <c r="D29" s="5">
        <v>260</v>
      </c>
      <c r="E29" s="5"/>
      <c r="F29" s="10">
        <f t="shared" si="0"/>
        <v>104</v>
      </c>
      <c r="G29" s="6"/>
      <c r="H29" s="6"/>
      <c r="I29" s="6"/>
      <c r="J29" s="6"/>
      <c r="K29" s="10">
        <f t="shared" si="1"/>
        <v>260</v>
      </c>
      <c r="L29" s="10">
        <f t="shared" si="2"/>
        <v>260</v>
      </c>
      <c r="M29" s="3" t="s">
        <v>25</v>
      </c>
      <c r="N29" s="5">
        <v>4</v>
      </c>
      <c r="O29" s="5">
        <v>17</v>
      </c>
      <c r="P29" s="24">
        <v>0.02803240740740741</v>
      </c>
      <c r="Q29" s="24">
        <v>0.021319444444444443</v>
      </c>
      <c r="R29" s="5">
        <v>3670</v>
      </c>
      <c r="S29" s="46">
        <f t="shared" si="3"/>
        <v>10.999091734786559</v>
      </c>
      <c r="T29" s="5">
        <v>25</v>
      </c>
    </row>
    <row r="30" spans="1:20" ht="14.25" thickBot="1" thickTop="1">
      <c r="A30" s="11">
        <v>37493</v>
      </c>
      <c r="B30" s="3" t="s">
        <v>217</v>
      </c>
      <c r="C30" s="5"/>
      <c r="D30" s="5">
        <v>260</v>
      </c>
      <c r="E30" s="5"/>
      <c r="F30" s="10">
        <f t="shared" si="0"/>
        <v>104</v>
      </c>
      <c r="G30" s="6"/>
      <c r="H30" s="6"/>
      <c r="I30" s="6"/>
      <c r="J30" s="6"/>
      <c r="K30" s="10">
        <f t="shared" si="1"/>
        <v>260</v>
      </c>
      <c r="L30" s="10">
        <f t="shared" si="2"/>
        <v>260</v>
      </c>
      <c r="M30" s="3" t="s">
        <v>25</v>
      </c>
      <c r="N30" s="5">
        <v>13</v>
      </c>
      <c r="O30" s="5">
        <v>18</v>
      </c>
      <c r="P30" s="24">
        <v>0.05722222222222222</v>
      </c>
      <c r="Q30" s="24">
        <v>0.033796296296296297</v>
      </c>
      <c r="R30" s="5">
        <v>6050</v>
      </c>
      <c r="S30" s="46">
        <f t="shared" si="3"/>
        <v>13.6198347107438</v>
      </c>
      <c r="T30" s="5">
        <v>26</v>
      </c>
    </row>
    <row r="31" spans="1:20" ht="14.25" thickBot="1" thickTop="1">
      <c r="A31" s="11">
        <v>37498</v>
      </c>
      <c r="B31" s="3" t="s">
        <v>207</v>
      </c>
      <c r="C31" s="5"/>
      <c r="D31" s="5">
        <v>160</v>
      </c>
      <c r="E31" s="5"/>
      <c r="F31" s="10">
        <f t="shared" si="0"/>
        <v>64</v>
      </c>
      <c r="G31" s="6"/>
      <c r="H31" s="6"/>
      <c r="I31" s="6"/>
      <c r="J31" s="6"/>
      <c r="K31" s="10">
        <f t="shared" si="1"/>
        <v>160</v>
      </c>
      <c r="L31" s="10">
        <f t="shared" si="2"/>
        <v>160</v>
      </c>
      <c r="M31" s="3" t="s">
        <v>25</v>
      </c>
      <c r="N31" s="5" t="s">
        <v>223</v>
      </c>
      <c r="O31" s="5"/>
      <c r="P31" s="24">
        <v>0.04791666666666666</v>
      </c>
      <c r="Q31" s="24"/>
      <c r="R31" s="5">
        <v>4900</v>
      </c>
      <c r="S31" s="46">
        <f t="shared" si="3"/>
        <v>14.081632653061224</v>
      </c>
      <c r="T31" s="5">
        <v>27</v>
      </c>
    </row>
    <row r="32" spans="1:20" ht="14.25" thickBot="1" thickTop="1">
      <c r="A32" s="11">
        <v>37500</v>
      </c>
      <c r="B32" s="3" t="s">
        <v>226</v>
      </c>
      <c r="C32" s="5"/>
      <c r="D32" s="5">
        <v>160</v>
      </c>
      <c r="E32" s="5"/>
      <c r="F32" s="10">
        <f t="shared" si="0"/>
        <v>64</v>
      </c>
      <c r="G32" s="6"/>
      <c r="H32" s="6"/>
      <c r="I32" s="6">
        <v>20</v>
      </c>
      <c r="J32" s="6"/>
      <c r="K32" s="10">
        <f t="shared" si="1"/>
        <v>160</v>
      </c>
      <c r="L32" s="10">
        <f t="shared" si="2"/>
        <v>180</v>
      </c>
      <c r="M32" s="3" t="s">
        <v>225</v>
      </c>
      <c r="N32" s="5">
        <v>3</v>
      </c>
      <c r="O32" s="5">
        <v>11</v>
      </c>
      <c r="P32" s="24">
        <v>0.031516203703703706</v>
      </c>
      <c r="Q32" s="24">
        <v>0.030752314814814816</v>
      </c>
      <c r="R32" s="5">
        <v>5030</v>
      </c>
      <c r="S32" s="46">
        <f t="shared" si="3"/>
        <v>9.022531477799868</v>
      </c>
      <c r="T32" s="5">
        <v>28</v>
      </c>
    </row>
    <row r="33" spans="1:20" ht="14.25" thickBot="1" thickTop="1">
      <c r="A33" s="11">
        <v>37506</v>
      </c>
      <c r="B33" s="3" t="s">
        <v>228</v>
      </c>
      <c r="C33" s="5">
        <v>200</v>
      </c>
      <c r="D33" s="5"/>
      <c r="E33" s="5"/>
      <c r="F33" s="10">
        <f t="shared" si="0"/>
        <v>40</v>
      </c>
      <c r="G33" s="6">
        <v>10</v>
      </c>
      <c r="H33" s="6"/>
      <c r="I33" s="6"/>
      <c r="J33" s="6"/>
      <c r="K33" s="10">
        <f t="shared" si="1"/>
        <v>200</v>
      </c>
      <c r="L33" s="10">
        <f t="shared" si="2"/>
        <v>210</v>
      </c>
      <c r="M33" s="3" t="s">
        <v>25</v>
      </c>
      <c r="N33" s="5">
        <v>5</v>
      </c>
      <c r="O33" s="5">
        <v>9</v>
      </c>
      <c r="P33" s="24">
        <v>0.019884259259259258</v>
      </c>
      <c r="Q33" s="24">
        <v>0.015740740740740743</v>
      </c>
      <c r="R33" s="5">
        <v>3320</v>
      </c>
      <c r="S33" s="46">
        <f t="shared" si="3"/>
        <v>8.624497991967871</v>
      </c>
      <c r="T33" s="5">
        <v>29</v>
      </c>
    </row>
    <row r="34" spans="1:20" ht="14.25" thickBot="1" thickTop="1">
      <c r="A34" s="11">
        <v>37507</v>
      </c>
      <c r="B34" s="3" t="s">
        <v>230</v>
      </c>
      <c r="C34" s="5"/>
      <c r="D34" s="5">
        <v>190</v>
      </c>
      <c r="E34" s="5"/>
      <c r="F34" s="10">
        <f t="shared" si="0"/>
        <v>76</v>
      </c>
      <c r="G34" s="6"/>
      <c r="H34" s="6"/>
      <c r="I34" s="6"/>
      <c r="J34" s="6"/>
      <c r="K34" s="10">
        <f t="shared" si="1"/>
        <v>190</v>
      </c>
      <c r="L34" s="10">
        <f t="shared" si="2"/>
        <v>190</v>
      </c>
      <c r="M34" s="3" t="s">
        <v>231</v>
      </c>
      <c r="N34" s="5">
        <v>27</v>
      </c>
      <c r="O34" s="5">
        <v>34</v>
      </c>
      <c r="P34" s="24">
        <v>0.028067129629629626</v>
      </c>
      <c r="Q34" s="24">
        <v>0.018472222222222223</v>
      </c>
      <c r="R34" s="5">
        <v>4720</v>
      </c>
      <c r="S34" s="46">
        <f t="shared" si="3"/>
        <v>8.562853107344633</v>
      </c>
      <c r="T34" s="5">
        <v>30</v>
      </c>
    </row>
    <row r="35" spans="1:20" ht="14.25" thickBot="1" thickTop="1">
      <c r="A35" s="11">
        <v>37509</v>
      </c>
      <c r="B35" s="3" t="s">
        <v>232</v>
      </c>
      <c r="C35" s="5">
        <v>190</v>
      </c>
      <c r="D35" s="5"/>
      <c r="E35" s="5"/>
      <c r="F35" s="10">
        <f t="shared" si="0"/>
        <v>38</v>
      </c>
      <c r="G35" s="6"/>
      <c r="H35" s="6"/>
      <c r="I35" s="6"/>
      <c r="J35" s="6"/>
      <c r="K35" s="10">
        <f t="shared" si="1"/>
        <v>190</v>
      </c>
      <c r="L35" s="10">
        <f t="shared" si="2"/>
        <v>190</v>
      </c>
      <c r="M35" s="3" t="s">
        <v>233</v>
      </c>
      <c r="N35" s="5">
        <v>20</v>
      </c>
      <c r="O35" s="5">
        <v>25</v>
      </c>
      <c r="P35" s="24">
        <v>0.03364583333333333</v>
      </c>
      <c r="Q35" s="24">
        <v>0.022858796296296294</v>
      </c>
      <c r="R35" s="5">
        <v>5650</v>
      </c>
      <c r="S35" s="46">
        <f t="shared" si="3"/>
        <v>8.575221238938052</v>
      </c>
      <c r="T35" s="5">
        <v>31</v>
      </c>
    </row>
    <row r="36" spans="1:20" ht="14.25" thickBot="1" thickTop="1">
      <c r="A36" s="11">
        <v>37514</v>
      </c>
      <c r="B36" s="3" t="s">
        <v>236</v>
      </c>
      <c r="C36" s="5">
        <v>100</v>
      </c>
      <c r="D36" s="5"/>
      <c r="E36" s="5"/>
      <c r="F36" s="10">
        <f t="shared" si="0"/>
        <v>20</v>
      </c>
      <c r="G36" s="6">
        <v>10</v>
      </c>
      <c r="H36" s="6"/>
      <c r="I36" s="6"/>
      <c r="J36" s="6"/>
      <c r="K36" s="10">
        <f t="shared" si="1"/>
        <v>100</v>
      </c>
      <c r="L36" s="10">
        <f t="shared" si="2"/>
        <v>110</v>
      </c>
      <c r="M36" s="3" t="s">
        <v>25</v>
      </c>
      <c r="N36" s="5">
        <v>5</v>
      </c>
      <c r="O36" s="5">
        <v>15</v>
      </c>
      <c r="P36" s="24">
        <v>0.033229166666666664</v>
      </c>
      <c r="Q36" s="24">
        <v>0.0297337962962963</v>
      </c>
      <c r="R36" s="5">
        <v>4800</v>
      </c>
      <c r="S36" s="46">
        <f t="shared" si="3"/>
        <v>9.96875</v>
      </c>
      <c r="T36" s="5">
        <v>32</v>
      </c>
    </row>
    <row r="37" spans="1:20" ht="14.25" thickBot="1" thickTop="1">
      <c r="A37" s="11">
        <v>37520</v>
      </c>
      <c r="B37" s="3" t="s">
        <v>238</v>
      </c>
      <c r="C37" s="5">
        <v>450</v>
      </c>
      <c r="D37" s="5"/>
      <c r="E37" s="5"/>
      <c r="F37" s="10">
        <f t="shared" si="0"/>
        <v>90</v>
      </c>
      <c r="G37" s="6">
        <v>5</v>
      </c>
      <c r="H37" s="6"/>
      <c r="I37" s="6">
        <v>100</v>
      </c>
      <c r="J37" s="6"/>
      <c r="K37" s="10">
        <f t="shared" si="1"/>
        <v>450</v>
      </c>
      <c r="L37" s="10">
        <f t="shared" si="2"/>
        <v>555</v>
      </c>
      <c r="M37" s="3" t="s">
        <v>25</v>
      </c>
      <c r="N37" s="5">
        <v>23</v>
      </c>
      <c r="O37" s="5">
        <v>30</v>
      </c>
      <c r="P37" s="24">
        <v>0.02445601851851852</v>
      </c>
      <c r="Q37" s="24">
        <v>0.01752314814814815</v>
      </c>
      <c r="R37" s="5">
        <v>4050</v>
      </c>
      <c r="S37" s="46">
        <f t="shared" si="3"/>
        <v>8.695473251028806</v>
      </c>
      <c r="T37" s="5">
        <v>33</v>
      </c>
    </row>
    <row r="38" spans="1:20" ht="14.25" thickBot="1" thickTop="1">
      <c r="A38" s="11">
        <v>37521</v>
      </c>
      <c r="B38" s="3" t="s">
        <v>239</v>
      </c>
      <c r="C38" s="5">
        <v>450</v>
      </c>
      <c r="D38" s="5"/>
      <c r="E38" s="5"/>
      <c r="F38" s="10">
        <f t="shared" si="0"/>
        <v>90</v>
      </c>
      <c r="G38" s="6">
        <v>5</v>
      </c>
      <c r="H38" s="6"/>
      <c r="I38" s="6">
        <v>35</v>
      </c>
      <c r="J38" s="6"/>
      <c r="K38" s="10">
        <f t="shared" si="1"/>
        <v>450</v>
      </c>
      <c r="L38" s="10">
        <f t="shared" si="2"/>
        <v>490</v>
      </c>
      <c r="M38" s="3" t="s">
        <v>25</v>
      </c>
      <c r="N38" s="5">
        <v>17</v>
      </c>
      <c r="O38" s="5">
        <v>24</v>
      </c>
      <c r="P38" s="24">
        <v>0.0384375</v>
      </c>
      <c r="Q38" s="24">
        <v>0.0290162037037037</v>
      </c>
      <c r="R38" s="5">
        <v>6060</v>
      </c>
      <c r="S38" s="46">
        <f t="shared" si="3"/>
        <v>9.133663366336634</v>
      </c>
      <c r="T38" s="5">
        <v>34</v>
      </c>
    </row>
    <row r="39" spans="1:20" ht="14.25" thickBot="1" thickTop="1">
      <c r="A39" s="11"/>
      <c r="B39" s="3"/>
      <c r="C39" s="5"/>
      <c r="D39" s="5"/>
      <c r="E39" s="5"/>
      <c r="F39" s="10">
        <f t="shared" si="0"/>
        <v>0</v>
      </c>
      <c r="G39" s="6"/>
      <c r="H39" s="6"/>
      <c r="I39" s="6"/>
      <c r="J39" s="6"/>
      <c r="K39" s="10">
        <f t="shared" si="1"/>
        <v>0</v>
      </c>
      <c r="L39" s="10">
        <f t="shared" si="2"/>
        <v>0</v>
      </c>
      <c r="M39" s="3"/>
      <c r="N39" s="5"/>
      <c r="O39" s="5"/>
      <c r="P39" s="24"/>
      <c r="Q39" s="24"/>
      <c r="R39" s="5"/>
      <c r="S39" s="46">
        <f t="shared" si="3"/>
      </c>
      <c r="T39" s="5">
        <v>35</v>
      </c>
    </row>
    <row r="40" spans="1:20" ht="14.25" thickBot="1" thickTop="1">
      <c r="A40" s="11"/>
      <c r="B40" s="3"/>
      <c r="C40" s="5"/>
      <c r="D40" s="5"/>
      <c r="E40" s="5"/>
      <c r="F40" s="10">
        <f t="shared" si="0"/>
        <v>0</v>
      </c>
      <c r="G40" s="6"/>
      <c r="H40" s="6"/>
      <c r="I40" s="6"/>
      <c r="J40" s="6"/>
      <c r="K40" s="10">
        <f t="shared" si="1"/>
        <v>0</v>
      </c>
      <c r="L40" s="10">
        <f t="shared" si="2"/>
        <v>0</v>
      </c>
      <c r="M40" s="3"/>
      <c r="N40" s="5"/>
      <c r="O40" s="5"/>
      <c r="P40" s="24"/>
      <c r="Q40" s="24"/>
      <c r="R40" s="5"/>
      <c r="S40" s="46">
        <f t="shared" si="3"/>
      </c>
      <c r="T40" s="5">
        <v>36</v>
      </c>
    </row>
    <row r="41" spans="1:20" ht="14.25" thickBot="1" thickTop="1">
      <c r="A41" s="11"/>
      <c r="B41" s="3"/>
      <c r="C41" s="5"/>
      <c r="D41" s="5"/>
      <c r="E41" s="5"/>
      <c r="F41" s="10">
        <f t="shared" si="0"/>
        <v>0</v>
      </c>
      <c r="G41" s="6"/>
      <c r="H41" s="6"/>
      <c r="I41" s="6"/>
      <c r="J41" s="6"/>
      <c r="K41" s="10">
        <f t="shared" si="1"/>
        <v>0</v>
      </c>
      <c r="L41" s="10">
        <f t="shared" si="2"/>
        <v>0</v>
      </c>
      <c r="M41" s="3"/>
      <c r="N41" s="5"/>
      <c r="O41" s="5"/>
      <c r="P41" s="24"/>
      <c r="Q41" s="24"/>
      <c r="R41" s="5"/>
      <c r="S41" s="46">
        <f t="shared" si="3"/>
      </c>
      <c r="T41" s="5">
        <v>37</v>
      </c>
    </row>
    <row r="42" spans="1:20" ht="14.25" thickBot="1" thickTop="1">
      <c r="A42" s="11"/>
      <c r="B42" s="3"/>
      <c r="C42" s="5"/>
      <c r="D42" s="5"/>
      <c r="E42" s="5"/>
      <c r="F42" s="10">
        <f t="shared" si="0"/>
        <v>0</v>
      </c>
      <c r="G42" s="6"/>
      <c r="H42" s="6"/>
      <c r="I42" s="6"/>
      <c r="J42" s="6"/>
      <c r="K42" s="10">
        <f t="shared" si="1"/>
        <v>0</v>
      </c>
      <c r="L42" s="10">
        <f t="shared" si="2"/>
        <v>0</v>
      </c>
      <c r="M42" s="3"/>
      <c r="N42" s="5"/>
      <c r="O42" s="5"/>
      <c r="P42" s="24"/>
      <c r="Q42" s="24"/>
      <c r="R42" s="5"/>
      <c r="S42" s="46">
        <f t="shared" si="3"/>
      </c>
      <c r="T42" s="5">
        <v>38</v>
      </c>
    </row>
    <row r="43" spans="1:20" ht="14.25" thickBot="1" thickTop="1">
      <c r="A43" s="11"/>
      <c r="B43" s="3"/>
      <c r="C43" s="5"/>
      <c r="D43" s="5"/>
      <c r="E43" s="5"/>
      <c r="F43" s="10">
        <f t="shared" si="0"/>
        <v>0</v>
      </c>
      <c r="G43" s="6"/>
      <c r="H43" s="6"/>
      <c r="I43" s="6"/>
      <c r="J43" s="6"/>
      <c r="K43" s="10">
        <f t="shared" si="1"/>
        <v>0</v>
      </c>
      <c r="L43" s="10">
        <f t="shared" si="2"/>
        <v>0</v>
      </c>
      <c r="M43" s="3"/>
      <c r="N43" s="5"/>
      <c r="O43" s="5"/>
      <c r="P43" s="24"/>
      <c r="Q43" s="24"/>
      <c r="R43" s="5"/>
      <c r="S43" s="46">
        <f t="shared" si="3"/>
      </c>
      <c r="T43" s="5">
        <v>39</v>
      </c>
    </row>
    <row r="44" spans="1:20" ht="14.25" thickBot="1" thickTop="1">
      <c r="A44" s="11"/>
      <c r="B44" s="3"/>
      <c r="C44" s="5"/>
      <c r="D44" s="5"/>
      <c r="E44" s="5"/>
      <c r="F44" s="10">
        <f t="shared" si="0"/>
        <v>0</v>
      </c>
      <c r="G44" s="6"/>
      <c r="H44" s="6"/>
      <c r="I44" s="6"/>
      <c r="J44" s="6"/>
      <c r="K44" s="10">
        <f t="shared" si="1"/>
        <v>0</v>
      </c>
      <c r="L44" s="10">
        <f t="shared" si="2"/>
        <v>0</v>
      </c>
      <c r="M44" s="3"/>
      <c r="N44" s="5"/>
      <c r="O44" s="5"/>
      <c r="P44" s="24"/>
      <c r="Q44" s="24"/>
      <c r="R44" s="5"/>
      <c r="S44" s="46">
        <f t="shared" si="3"/>
      </c>
      <c r="T44" s="5">
        <v>40</v>
      </c>
    </row>
    <row r="45" spans="1:20" ht="14.25" thickBot="1" thickTop="1">
      <c r="A45" s="11"/>
      <c r="B45" s="3"/>
      <c r="C45" s="5"/>
      <c r="D45" s="5"/>
      <c r="E45" s="5"/>
      <c r="F45" s="10">
        <f t="shared" si="0"/>
        <v>0</v>
      </c>
      <c r="G45" s="6"/>
      <c r="H45" s="6"/>
      <c r="I45" s="6"/>
      <c r="J45" s="6"/>
      <c r="K45" s="10">
        <f t="shared" si="1"/>
        <v>0</v>
      </c>
      <c r="L45" s="10">
        <f t="shared" si="2"/>
        <v>0</v>
      </c>
      <c r="M45" s="3"/>
      <c r="N45" s="5"/>
      <c r="O45" s="5"/>
      <c r="P45" s="24"/>
      <c r="Q45" s="24"/>
      <c r="R45" s="5"/>
      <c r="S45" s="46">
        <f t="shared" si="3"/>
      </c>
      <c r="T45" s="5">
        <v>41</v>
      </c>
    </row>
    <row r="46" spans="1:20" ht="14.25" thickBot="1" thickTop="1">
      <c r="A46" s="11"/>
      <c r="B46" s="3"/>
      <c r="C46" s="5"/>
      <c r="D46" s="5"/>
      <c r="E46" s="5"/>
      <c r="F46" s="10">
        <f t="shared" si="0"/>
        <v>0</v>
      </c>
      <c r="G46" s="6"/>
      <c r="H46" s="6"/>
      <c r="I46" s="6"/>
      <c r="J46" s="6"/>
      <c r="K46" s="10">
        <f t="shared" si="1"/>
        <v>0</v>
      </c>
      <c r="L46" s="10">
        <f t="shared" si="2"/>
        <v>0</v>
      </c>
      <c r="M46" s="3"/>
      <c r="N46" s="5"/>
      <c r="O46" s="5"/>
      <c r="P46" s="24"/>
      <c r="Q46" s="24"/>
      <c r="R46" s="5"/>
      <c r="S46" s="46">
        <f t="shared" si="3"/>
      </c>
      <c r="T46" s="5">
        <v>42</v>
      </c>
    </row>
    <row r="47" spans="1:20" ht="14.25" thickBot="1" thickTop="1">
      <c r="A47" s="11"/>
      <c r="B47" s="3"/>
      <c r="C47" s="5"/>
      <c r="D47" s="5"/>
      <c r="E47" s="5"/>
      <c r="F47" s="10">
        <f t="shared" si="0"/>
        <v>0</v>
      </c>
      <c r="G47" s="6"/>
      <c r="H47" s="6"/>
      <c r="I47" s="6"/>
      <c r="J47" s="6"/>
      <c r="K47" s="10">
        <f t="shared" si="1"/>
        <v>0</v>
      </c>
      <c r="L47" s="10">
        <f t="shared" si="2"/>
        <v>0</v>
      </c>
      <c r="M47" s="3"/>
      <c r="N47" s="5"/>
      <c r="O47" s="5"/>
      <c r="P47" s="24"/>
      <c r="Q47" s="24"/>
      <c r="R47" s="5"/>
      <c r="S47" s="46">
        <f t="shared" si="3"/>
      </c>
      <c r="T47" s="5">
        <v>43</v>
      </c>
    </row>
    <row r="48" spans="1:20" ht="14.25" thickBot="1" thickTop="1">
      <c r="A48" s="11"/>
      <c r="B48" s="3"/>
      <c r="C48" s="5"/>
      <c r="D48" s="5"/>
      <c r="E48" s="5"/>
      <c r="F48" s="10">
        <f t="shared" si="0"/>
        <v>0</v>
      </c>
      <c r="G48" s="6"/>
      <c r="H48" s="6"/>
      <c r="I48" s="6"/>
      <c r="J48" s="6"/>
      <c r="K48" s="10">
        <f t="shared" si="1"/>
        <v>0</v>
      </c>
      <c r="L48" s="10">
        <f t="shared" si="2"/>
        <v>0</v>
      </c>
      <c r="M48" s="3"/>
      <c r="N48" s="5"/>
      <c r="O48" s="5"/>
      <c r="P48" s="24"/>
      <c r="Q48" s="24"/>
      <c r="R48" s="5"/>
      <c r="S48" s="46">
        <f t="shared" si="3"/>
      </c>
      <c r="T48" s="5">
        <v>44</v>
      </c>
    </row>
    <row r="49" spans="1:20" ht="14.25" thickBot="1" thickTop="1">
      <c r="A49" s="11"/>
      <c r="B49" s="3"/>
      <c r="C49" s="5"/>
      <c r="D49" s="5"/>
      <c r="E49" s="5"/>
      <c r="F49" s="10">
        <f t="shared" si="0"/>
        <v>0</v>
      </c>
      <c r="G49" s="6"/>
      <c r="H49" s="6"/>
      <c r="I49" s="6"/>
      <c r="J49" s="6"/>
      <c r="K49" s="10">
        <f t="shared" si="1"/>
        <v>0</v>
      </c>
      <c r="L49" s="10">
        <f t="shared" si="2"/>
        <v>0</v>
      </c>
      <c r="M49" s="3"/>
      <c r="N49" s="5"/>
      <c r="O49" s="5"/>
      <c r="P49" s="24"/>
      <c r="Q49" s="24"/>
      <c r="R49" s="5"/>
      <c r="S49" s="46">
        <f t="shared" si="3"/>
      </c>
      <c r="T49" s="5">
        <v>45</v>
      </c>
    </row>
    <row r="50" spans="1:20" ht="14.25" thickBot="1" thickTop="1">
      <c r="A50" s="11"/>
      <c r="B50" s="3"/>
      <c r="C50" s="5"/>
      <c r="D50" s="5"/>
      <c r="E50" s="5"/>
      <c r="F50" s="10">
        <f t="shared" si="0"/>
        <v>0</v>
      </c>
      <c r="G50" s="6"/>
      <c r="H50" s="6"/>
      <c r="I50" s="6"/>
      <c r="J50" s="6"/>
      <c r="K50" s="10">
        <f t="shared" si="1"/>
        <v>0</v>
      </c>
      <c r="L50" s="10">
        <f t="shared" si="2"/>
        <v>0</v>
      </c>
      <c r="M50" s="3"/>
      <c r="N50" s="5"/>
      <c r="O50" s="5"/>
      <c r="P50" s="24"/>
      <c r="Q50" s="24"/>
      <c r="R50" s="5"/>
      <c r="S50" s="46">
        <f t="shared" si="3"/>
      </c>
      <c r="T50" s="5">
        <v>46</v>
      </c>
    </row>
    <row r="51" spans="1:20" ht="14.25" thickBot="1" thickTop="1">
      <c r="A51" s="11"/>
      <c r="B51" s="3"/>
      <c r="C51" s="5"/>
      <c r="D51" s="5"/>
      <c r="E51" s="5"/>
      <c r="F51" s="10">
        <f t="shared" si="0"/>
        <v>0</v>
      </c>
      <c r="G51" s="6"/>
      <c r="H51" s="6"/>
      <c r="I51" s="6"/>
      <c r="J51" s="6"/>
      <c r="K51" s="10">
        <f t="shared" si="1"/>
        <v>0</v>
      </c>
      <c r="L51" s="10">
        <f t="shared" si="2"/>
        <v>0</v>
      </c>
      <c r="M51" s="3"/>
      <c r="N51" s="5"/>
      <c r="O51" s="5"/>
      <c r="P51" s="24"/>
      <c r="Q51" s="24"/>
      <c r="R51" s="5"/>
      <c r="S51" s="46">
        <f t="shared" si="3"/>
      </c>
      <c r="T51" s="5">
        <v>47</v>
      </c>
    </row>
    <row r="52" spans="1:20" ht="14.25" thickBot="1" thickTop="1">
      <c r="A52" s="11"/>
      <c r="B52" s="3"/>
      <c r="C52" s="5"/>
      <c r="D52" s="5"/>
      <c r="E52" s="5"/>
      <c r="F52" s="10">
        <f t="shared" si="0"/>
        <v>0</v>
      </c>
      <c r="G52" s="6"/>
      <c r="H52" s="6"/>
      <c r="I52" s="6"/>
      <c r="J52" s="6"/>
      <c r="K52" s="10">
        <f t="shared" si="1"/>
        <v>0</v>
      </c>
      <c r="L52" s="10">
        <f t="shared" si="2"/>
        <v>0</v>
      </c>
      <c r="M52" s="3"/>
      <c r="N52" s="5"/>
      <c r="O52" s="5"/>
      <c r="P52" s="24"/>
      <c r="Q52" s="24"/>
      <c r="R52" s="5"/>
      <c r="S52" s="46">
        <f t="shared" si="3"/>
      </c>
      <c r="T52" s="5">
        <v>48</v>
      </c>
    </row>
    <row r="53" spans="1:20" ht="14.25" thickBot="1" thickTop="1">
      <c r="A53" s="11"/>
      <c r="B53" s="3"/>
      <c r="C53" s="5"/>
      <c r="D53" s="5"/>
      <c r="E53" s="5"/>
      <c r="F53" s="10">
        <f t="shared" si="0"/>
        <v>0</v>
      </c>
      <c r="G53" s="6"/>
      <c r="H53" s="6"/>
      <c r="I53" s="6"/>
      <c r="J53" s="6"/>
      <c r="K53" s="10">
        <f t="shared" si="1"/>
        <v>0</v>
      </c>
      <c r="L53" s="10">
        <f t="shared" si="2"/>
        <v>0</v>
      </c>
      <c r="M53" s="3"/>
      <c r="N53" s="5"/>
      <c r="O53" s="5"/>
      <c r="P53" s="24"/>
      <c r="Q53" s="24"/>
      <c r="R53" s="5"/>
      <c r="S53" s="46">
        <f t="shared" si="3"/>
      </c>
      <c r="T53" s="5">
        <v>49</v>
      </c>
    </row>
    <row r="54" spans="1:20" ht="14.25" thickBot="1" thickTop="1">
      <c r="A54" s="11"/>
      <c r="B54" s="3"/>
      <c r="C54" s="5"/>
      <c r="D54" s="5"/>
      <c r="E54" s="5"/>
      <c r="F54" s="10">
        <f t="shared" si="0"/>
        <v>0</v>
      </c>
      <c r="G54" s="6"/>
      <c r="H54" s="6"/>
      <c r="I54" s="6"/>
      <c r="J54" s="6"/>
      <c r="K54" s="10">
        <f t="shared" si="1"/>
        <v>0</v>
      </c>
      <c r="L54" s="10">
        <f t="shared" si="2"/>
        <v>0</v>
      </c>
      <c r="M54" s="3"/>
      <c r="N54" s="5"/>
      <c r="O54" s="5"/>
      <c r="P54" s="24"/>
      <c r="Q54" s="24"/>
      <c r="R54" s="5"/>
      <c r="S54" s="46">
        <f t="shared" si="3"/>
      </c>
      <c r="T54" s="5">
        <v>50</v>
      </c>
    </row>
    <row r="55" spans="1:20" ht="14.25" thickBot="1" thickTop="1">
      <c r="A55" s="14"/>
      <c r="B55" s="15"/>
      <c r="C55" s="91">
        <f>SUM(C5:E54)</f>
        <v>5595</v>
      </c>
      <c r="D55" s="92"/>
      <c r="E55" s="93"/>
      <c r="F55" s="16">
        <f aca="true" t="shared" si="4" ref="F55:L55">SUM(F5:F54)</f>
        <v>1397</v>
      </c>
      <c r="G55" s="16">
        <f t="shared" si="4"/>
        <v>420</v>
      </c>
      <c r="H55" s="16">
        <f t="shared" si="4"/>
        <v>0</v>
      </c>
      <c r="I55" s="16">
        <f t="shared" si="4"/>
        <v>1569</v>
      </c>
      <c r="J55" s="16">
        <f t="shared" si="4"/>
        <v>45</v>
      </c>
      <c r="K55" s="16">
        <f t="shared" si="4"/>
        <v>5595</v>
      </c>
      <c r="L55" s="16">
        <f t="shared" si="4"/>
        <v>7629</v>
      </c>
      <c r="M55" s="17"/>
      <c r="N55" s="23"/>
      <c r="O55" s="23"/>
      <c r="P55" s="25">
        <f>AVERAGE(P5:P54)</f>
        <v>0.03857570806100217</v>
      </c>
      <c r="Q55" s="25">
        <f>AVERAGE(Q5:Q54)</f>
        <v>0.027507716049382715</v>
      </c>
      <c r="R55" s="23">
        <f>AVERAGE(R5:R54)</f>
        <v>5600.735294117647</v>
      </c>
      <c r="S55" s="30">
        <f>AVERAGE(S5:S54)</f>
        <v>9.854994300762545</v>
      </c>
      <c r="T55" s="18"/>
    </row>
    <row r="56" spans="1:20" ht="14.25" thickBot="1" thickTop="1">
      <c r="A56" s="19" t="s">
        <v>2</v>
      </c>
      <c r="B56" s="20" t="s">
        <v>3</v>
      </c>
      <c r="C56" s="47" t="s">
        <v>36</v>
      </c>
      <c r="D56" s="32" t="s">
        <v>37</v>
      </c>
      <c r="E56" s="34" t="s">
        <v>38</v>
      </c>
      <c r="F56" s="9" t="s">
        <v>71</v>
      </c>
      <c r="G56" s="22" t="s">
        <v>7</v>
      </c>
      <c r="H56" s="22" t="s">
        <v>8</v>
      </c>
      <c r="I56" s="22" t="s">
        <v>12</v>
      </c>
      <c r="J56" s="20" t="s">
        <v>68</v>
      </c>
      <c r="K56" s="9" t="s">
        <v>72</v>
      </c>
      <c r="L56" s="9" t="s">
        <v>13</v>
      </c>
      <c r="M56" s="20" t="s">
        <v>21</v>
      </c>
      <c r="N56" s="20" t="s">
        <v>18</v>
      </c>
      <c r="O56" s="20" t="s">
        <v>22</v>
      </c>
      <c r="P56" s="20" t="s">
        <v>19</v>
      </c>
      <c r="Q56" s="20" t="s">
        <v>23</v>
      </c>
      <c r="R56" s="20" t="s">
        <v>24</v>
      </c>
      <c r="S56" s="20" t="s">
        <v>35</v>
      </c>
      <c r="T56" s="20" t="s">
        <v>16</v>
      </c>
    </row>
    <row r="57" spans="1:16" ht="14.25" thickBot="1" thickTop="1">
      <c r="A57" s="13"/>
      <c r="B57" s="1"/>
      <c r="C57" s="48">
        <v>2</v>
      </c>
      <c r="D57" s="49">
        <v>4</v>
      </c>
      <c r="E57" s="50">
        <v>12</v>
      </c>
      <c r="F57" s="1"/>
      <c r="G57" s="8"/>
      <c r="H57" s="8"/>
      <c r="I57" s="8"/>
      <c r="J57" s="1"/>
      <c r="K57" s="1"/>
      <c r="L57" s="1"/>
      <c r="M57" s="1"/>
      <c r="N57" s="1"/>
      <c r="O57" s="1"/>
      <c r="P57" s="1"/>
    </row>
    <row r="58" spans="1:16" ht="14.25" thickBot="1" thickTop="1">
      <c r="A58" s="13"/>
      <c r="B58" s="1"/>
      <c r="C58" s="1"/>
      <c r="D58" s="1"/>
      <c r="E58" s="1"/>
      <c r="F58" s="1"/>
      <c r="G58" s="8"/>
      <c r="H58" s="69" t="s">
        <v>30</v>
      </c>
      <c r="I58" s="69"/>
      <c r="J58" s="1"/>
      <c r="K58" s="1"/>
      <c r="L58" s="1"/>
      <c r="M58" s="1"/>
      <c r="N58" s="1"/>
      <c r="O58" s="1"/>
      <c r="P58" s="1"/>
    </row>
    <row r="59" spans="1:16" ht="13.5" thickTop="1">
      <c r="A59" s="13"/>
      <c r="B59" s="60" t="s">
        <v>29</v>
      </c>
      <c r="C59" s="61"/>
      <c r="D59" s="61"/>
      <c r="E59" s="61"/>
      <c r="F59" s="62"/>
      <c r="G59" s="8"/>
      <c r="H59" s="79"/>
      <c r="I59" s="80"/>
      <c r="J59" s="80"/>
      <c r="K59" s="80"/>
      <c r="L59" s="80"/>
      <c r="M59" s="80"/>
      <c r="N59" s="80"/>
      <c r="O59" s="80"/>
      <c r="P59" s="81"/>
    </row>
    <row r="60" spans="1:16" ht="12.75">
      <c r="A60" s="13"/>
      <c r="B60" s="63"/>
      <c r="C60" s="64"/>
      <c r="D60" s="64"/>
      <c r="E60" s="64"/>
      <c r="F60" s="65"/>
      <c r="G60" s="8"/>
      <c r="H60" s="82"/>
      <c r="I60" s="83"/>
      <c r="J60" s="83"/>
      <c r="K60" s="83"/>
      <c r="L60" s="83"/>
      <c r="M60" s="83"/>
      <c r="N60" s="83"/>
      <c r="O60" s="83"/>
      <c r="P60" s="84"/>
    </row>
    <row r="61" spans="1:16" ht="13.5" thickBot="1">
      <c r="A61" s="13"/>
      <c r="B61" s="66"/>
      <c r="C61" s="67"/>
      <c r="D61" s="67"/>
      <c r="E61" s="67"/>
      <c r="F61" s="68"/>
      <c r="G61" s="8"/>
      <c r="H61" s="85"/>
      <c r="I61" s="86"/>
      <c r="J61" s="86"/>
      <c r="K61" s="86"/>
      <c r="L61" s="86"/>
      <c r="M61" s="86"/>
      <c r="N61" s="86"/>
      <c r="O61" s="86"/>
      <c r="P61" s="87"/>
    </row>
    <row r="62" spans="1:16" ht="13.5" thickTop="1">
      <c r="A62" s="13"/>
      <c r="B62" s="1"/>
      <c r="C62" s="1"/>
      <c r="D62" s="1"/>
      <c r="E62" s="1"/>
      <c r="F62" s="1"/>
      <c r="G62" s="8"/>
      <c r="H62" s="8"/>
      <c r="I62" s="8"/>
      <c r="J62" s="1"/>
      <c r="K62" s="1"/>
      <c r="L62" s="1"/>
      <c r="M62" s="1"/>
      <c r="N62" s="1"/>
      <c r="O62" s="1"/>
      <c r="P62" s="1"/>
    </row>
  </sheetData>
  <mergeCells count="16">
    <mergeCell ref="Q3:S3"/>
    <mergeCell ref="H58:I58"/>
    <mergeCell ref="Q1:S1"/>
    <mergeCell ref="M2:O2"/>
    <mergeCell ref="Q2:S2"/>
    <mergeCell ref="I3:K3"/>
    <mergeCell ref="B59:F61"/>
    <mergeCell ref="H59:P61"/>
    <mergeCell ref="M1:O1"/>
    <mergeCell ref="C55:E55"/>
    <mergeCell ref="M3:O3"/>
    <mergeCell ref="A1:H1"/>
    <mergeCell ref="A2:H2"/>
    <mergeCell ref="A3:H3"/>
    <mergeCell ref="I1:K1"/>
    <mergeCell ref="I2:K2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selection activeCell="B36" sqref="B36"/>
    </sheetView>
  </sheetViews>
  <sheetFormatPr defaultColWidth="9.140625" defaultRowHeight="12.75"/>
  <cols>
    <col min="1" max="1" width="10.140625" style="13" bestFit="1" customWidth="1"/>
    <col min="2" max="2" width="10.140625" style="13" customWidth="1"/>
    <col min="3" max="3" width="38.00390625" style="1" customWidth="1"/>
    <col min="4" max="4" width="10.28125" style="1" bestFit="1" customWidth="1"/>
    <col min="5" max="6" width="9.140625" style="1" customWidth="1"/>
    <col min="7" max="9" width="9.140625" style="8" customWidth="1"/>
    <col min="10" max="10" width="9.140625" style="1" customWidth="1"/>
  </cols>
  <sheetData>
    <row r="1" spans="1:10" ht="20.25">
      <c r="A1" s="70" t="s">
        <v>47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18">
      <c r="A2" s="73" t="s">
        <v>58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ht="15.75">
      <c r="A3" s="76" t="s">
        <v>41</v>
      </c>
      <c r="B3" s="77"/>
      <c r="C3" s="77"/>
      <c r="D3" s="77"/>
      <c r="E3" s="77"/>
      <c r="F3" s="77"/>
      <c r="G3" s="77"/>
      <c r="H3" s="77"/>
      <c r="I3" s="77"/>
      <c r="J3" s="77"/>
    </row>
    <row r="4" spans="1:10" ht="13.5" thickBot="1">
      <c r="A4" s="12" t="s">
        <v>2</v>
      </c>
      <c r="B4" s="12" t="s">
        <v>43</v>
      </c>
      <c r="C4" s="2" t="s">
        <v>42</v>
      </c>
      <c r="D4" s="2" t="s">
        <v>44</v>
      </c>
      <c r="E4" s="2" t="s">
        <v>45</v>
      </c>
      <c r="F4" s="2" t="s">
        <v>49</v>
      </c>
      <c r="G4" s="7" t="s">
        <v>48</v>
      </c>
      <c r="H4" s="7" t="s">
        <v>81</v>
      </c>
      <c r="I4" s="7" t="s">
        <v>85</v>
      </c>
      <c r="J4" s="2" t="s">
        <v>13</v>
      </c>
    </row>
    <row r="5" spans="1:10" ht="14.25" thickBot="1" thickTop="1">
      <c r="A5" s="11">
        <v>37257</v>
      </c>
      <c r="B5" s="38" t="s">
        <v>50</v>
      </c>
      <c r="C5" s="36"/>
      <c r="D5" s="39"/>
      <c r="E5" s="40"/>
      <c r="F5" s="6"/>
      <c r="G5" s="6"/>
      <c r="H5" s="6"/>
      <c r="I5" s="6"/>
      <c r="J5" s="10">
        <f>SUM($F5:$I5)</f>
        <v>0</v>
      </c>
    </row>
    <row r="6" spans="1:10" ht="14.25" thickBot="1" thickTop="1">
      <c r="A6" s="11">
        <v>37258</v>
      </c>
      <c r="B6" s="36" t="s">
        <v>51</v>
      </c>
      <c r="C6" s="36"/>
      <c r="D6" s="39"/>
      <c r="E6" s="40"/>
      <c r="F6" s="6"/>
      <c r="G6" s="6"/>
      <c r="H6" s="6"/>
      <c r="I6" s="6"/>
      <c r="J6" s="10">
        <f aca="true" t="shared" si="0" ref="J6:J35">SUM($F6:$I6)</f>
        <v>0</v>
      </c>
    </row>
    <row r="7" spans="1:10" ht="14.25" thickBot="1" thickTop="1">
      <c r="A7" s="11">
        <v>37259</v>
      </c>
      <c r="B7" s="36" t="s">
        <v>52</v>
      </c>
      <c r="C7" s="36"/>
      <c r="D7" s="39"/>
      <c r="E7" s="40"/>
      <c r="F7" s="6"/>
      <c r="G7" s="6"/>
      <c r="H7" s="6"/>
      <c r="I7" s="6"/>
      <c r="J7" s="10">
        <f t="shared" si="0"/>
        <v>0</v>
      </c>
    </row>
    <row r="8" spans="1:10" ht="14.25" thickBot="1" thickTop="1">
      <c r="A8" s="11">
        <v>37260</v>
      </c>
      <c r="B8" s="36" t="s">
        <v>53</v>
      </c>
      <c r="C8" s="36" t="s">
        <v>74</v>
      </c>
      <c r="D8" s="39">
        <v>0.041666666666666664</v>
      </c>
      <c r="E8" s="40">
        <v>7</v>
      </c>
      <c r="F8" s="6"/>
      <c r="G8" s="6"/>
      <c r="H8" s="6"/>
      <c r="I8" s="6"/>
      <c r="J8" s="10">
        <f t="shared" si="0"/>
        <v>0</v>
      </c>
    </row>
    <row r="9" spans="1:10" ht="14.25" thickBot="1" thickTop="1">
      <c r="A9" s="11">
        <v>37261</v>
      </c>
      <c r="B9" s="36" t="s">
        <v>54</v>
      </c>
      <c r="C9" s="36" t="s">
        <v>75</v>
      </c>
      <c r="D9" s="39">
        <v>0.05555555555555555</v>
      </c>
      <c r="E9" s="40">
        <v>11</v>
      </c>
      <c r="F9" s="6"/>
      <c r="G9" s="6"/>
      <c r="H9" s="6"/>
      <c r="I9" s="6"/>
      <c r="J9" s="10">
        <f t="shared" si="0"/>
        <v>0</v>
      </c>
    </row>
    <row r="10" spans="1:10" ht="14.25" thickBot="1" thickTop="1">
      <c r="A10" s="11">
        <v>37262</v>
      </c>
      <c r="B10" s="37" t="s">
        <v>55</v>
      </c>
      <c r="C10" s="36"/>
      <c r="D10" s="39"/>
      <c r="E10" s="40"/>
      <c r="F10" s="6"/>
      <c r="G10" s="6"/>
      <c r="H10" s="6"/>
      <c r="I10" s="6"/>
      <c r="J10" s="10">
        <f t="shared" si="0"/>
        <v>0</v>
      </c>
    </row>
    <row r="11" spans="1:10" ht="14.25" thickBot="1" thickTop="1">
      <c r="A11" s="11">
        <v>37263</v>
      </c>
      <c r="B11" s="36" t="s">
        <v>56</v>
      </c>
      <c r="C11" s="36"/>
      <c r="D11" s="39"/>
      <c r="E11" s="40"/>
      <c r="F11" s="6"/>
      <c r="G11" s="6"/>
      <c r="H11" s="6"/>
      <c r="I11" s="6"/>
      <c r="J11" s="10">
        <f t="shared" si="0"/>
        <v>0</v>
      </c>
    </row>
    <row r="12" spans="1:10" ht="14.25" thickBot="1" thickTop="1">
      <c r="A12" s="11">
        <v>37264</v>
      </c>
      <c r="B12" s="36" t="s">
        <v>50</v>
      </c>
      <c r="C12" s="36" t="s">
        <v>76</v>
      </c>
      <c r="D12" s="39">
        <v>0.041666666666666664</v>
      </c>
      <c r="E12" s="40">
        <v>7</v>
      </c>
      <c r="F12" s="6"/>
      <c r="G12" s="6"/>
      <c r="H12" s="6"/>
      <c r="I12" s="6"/>
      <c r="J12" s="10">
        <f t="shared" si="0"/>
        <v>0</v>
      </c>
    </row>
    <row r="13" spans="1:10" ht="14.25" thickBot="1" thickTop="1">
      <c r="A13" s="11">
        <v>37265</v>
      </c>
      <c r="B13" s="36" t="s">
        <v>51</v>
      </c>
      <c r="C13" s="36"/>
      <c r="D13" s="39"/>
      <c r="E13" s="40"/>
      <c r="F13" s="6"/>
      <c r="G13" s="6"/>
      <c r="H13" s="6"/>
      <c r="I13" s="6"/>
      <c r="J13" s="10">
        <f t="shared" si="0"/>
        <v>0</v>
      </c>
    </row>
    <row r="14" spans="1:10" ht="14.25" thickBot="1" thickTop="1">
      <c r="A14" s="11">
        <v>37266</v>
      </c>
      <c r="B14" s="36" t="s">
        <v>52</v>
      </c>
      <c r="C14" s="36"/>
      <c r="D14" s="39"/>
      <c r="E14" s="40"/>
      <c r="F14" s="6"/>
      <c r="G14" s="6"/>
      <c r="H14" s="6"/>
      <c r="I14" s="6"/>
      <c r="J14" s="10">
        <f t="shared" si="0"/>
        <v>0</v>
      </c>
    </row>
    <row r="15" spans="1:10" ht="14.25" thickBot="1" thickTop="1">
      <c r="A15" s="11">
        <v>37267</v>
      </c>
      <c r="B15" s="36" t="s">
        <v>53</v>
      </c>
      <c r="C15" s="36" t="s">
        <v>77</v>
      </c>
      <c r="D15" s="39">
        <v>0.041666666666666664</v>
      </c>
      <c r="E15" s="40">
        <v>8</v>
      </c>
      <c r="F15" s="6"/>
      <c r="G15" s="6"/>
      <c r="H15" s="6"/>
      <c r="I15" s="6"/>
      <c r="J15" s="10">
        <f t="shared" si="0"/>
        <v>0</v>
      </c>
    </row>
    <row r="16" spans="1:10" ht="14.25" thickBot="1" thickTop="1">
      <c r="A16" s="11">
        <v>37268</v>
      </c>
      <c r="B16" s="36" t="s">
        <v>54</v>
      </c>
      <c r="C16" s="36" t="s">
        <v>78</v>
      </c>
      <c r="D16" s="39">
        <v>0.0625</v>
      </c>
      <c r="E16" s="40">
        <v>12</v>
      </c>
      <c r="F16" s="6"/>
      <c r="G16" s="6"/>
      <c r="H16" s="6"/>
      <c r="I16" s="6"/>
      <c r="J16" s="10">
        <f t="shared" si="0"/>
        <v>0</v>
      </c>
    </row>
    <row r="17" spans="1:10" ht="14.25" thickBot="1" thickTop="1">
      <c r="A17" s="11">
        <v>37269</v>
      </c>
      <c r="B17" s="37" t="s">
        <v>55</v>
      </c>
      <c r="C17" s="36" t="s">
        <v>79</v>
      </c>
      <c r="D17" s="39">
        <v>0.05902777777777778</v>
      </c>
      <c r="E17" s="40">
        <v>11</v>
      </c>
      <c r="F17" s="6"/>
      <c r="G17" s="6"/>
      <c r="H17" s="6"/>
      <c r="I17" s="6"/>
      <c r="J17" s="10">
        <f t="shared" si="0"/>
        <v>0</v>
      </c>
    </row>
    <row r="18" spans="1:10" ht="14.25" thickBot="1" thickTop="1">
      <c r="A18" s="11">
        <v>37270</v>
      </c>
      <c r="B18" s="36" t="s">
        <v>56</v>
      </c>
      <c r="C18" s="36"/>
      <c r="D18" s="39"/>
      <c r="E18" s="40"/>
      <c r="F18" s="6"/>
      <c r="G18" s="6"/>
      <c r="H18" s="6"/>
      <c r="I18" s="6"/>
      <c r="J18" s="10">
        <f t="shared" si="0"/>
        <v>0</v>
      </c>
    </row>
    <row r="19" spans="1:10" ht="14.25" thickBot="1" thickTop="1">
      <c r="A19" s="11">
        <v>37271</v>
      </c>
      <c r="B19" s="36" t="s">
        <v>50</v>
      </c>
      <c r="C19" s="36"/>
      <c r="D19" s="39"/>
      <c r="E19" s="40"/>
      <c r="F19" s="6"/>
      <c r="G19" s="6"/>
      <c r="H19" s="6"/>
      <c r="I19" s="6"/>
      <c r="J19" s="10">
        <f t="shared" si="0"/>
        <v>0</v>
      </c>
    </row>
    <row r="20" spans="1:10" ht="14.25" thickBot="1" thickTop="1">
      <c r="A20" s="11">
        <v>37272</v>
      </c>
      <c r="B20" s="36" t="s">
        <v>51</v>
      </c>
      <c r="C20" s="36"/>
      <c r="D20" s="39"/>
      <c r="E20" s="40"/>
      <c r="F20" s="6"/>
      <c r="G20" s="6"/>
      <c r="H20" s="6"/>
      <c r="I20" s="6"/>
      <c r="J20" s="10">
        <f t="shared" si="0"/>
        <v>0</v>
      </c>
    </row>
    <row r="21" spans="1:10" ht="14.25" thickBot="1" thickTop="1">
      <c r="A21" s="11">
        <v>37273</v>
      </c>
      <c r="B21" s="36" t="s">
        <v>52</v>
      </c>
      <c r="C21" s="36" t="s">
        <v>80</v>
      </c>
      <c r="D21" s="39">
        <v>0.041666666666666664</v>
      </c>
      <c r="E21" s="40">
        <v>7</v>
      </c>
      <c r="F21" s="6">
        <v>200</v>
      </c>
      <c r="G21" s="6"/>
      <c r="H21" s="6">
        <v>10</v>
      </c>
      <c r="I21" s="6"/>
      <c r="J21" s="10">
        <f t="shared" si="0"/>
        <v>210</v>
      </c>
    </row>
    <row r="22" spans="1:10" ht="14.25" thickBot="1" thickTop="1">
      <c r="A22" s="11">
        <v>37274</v>
      </c>
      <c r="B22" s="36" t="s">
        <v>53</v>
      </c>
      <c r="C22" s="36"/>
      <c r="D22" s="39"/>
      <c r="E22" s="40"/>
      <c r="F22" s="6"/>
      <c r="G22" s="6"/>
      <c r="H22" s="6"/>
      <c r="I22" s="6"/>
      <c r="J22" s="10">
        <f t="shared" si="0"/>
        <v>0</v>
      </c>
    </row>
    <row r="23" spans="1:10" ht="14.25" thickBot="1" thickTop="1">
      <c r="A23" s="11">
        <v>37275</v>
      </c>
      <c r="B23" s="36" t="s">
        <v>54</v>
      </c>
      <c r="C23" s="36" t="s">
        <v>82</v>
      </c>
      <c r="D23" s="39">
        <v>0.041666666666666664</v>
      </c>
      <c r="E23" s="40">
        <v>7</v>
      </c>
      <c r="F23" s="6"/>
      <c r="G23" s="6"/>
      <c r="H23" s="6"/>
      <c r="I23" s="6"/>
      <c r="J23" s="10">
        <f t="shared" si="0"/>
        <v>0</v>
      </c>
    </row>
    <row r="24" spans="1:10" ht="14.25" thickBot="1" thickTop="1">
      <c r="A24" s="11">
        <v>37276</v>
      </c>
      <c r="B24" s="37" t="s">
        <v>55</v>
      </c>
      <c r="C24" s="36"/>
      <c r="D24" s="39"/>
      <c r="E24" s="40"/>
      <c r="F24" s="6"/>
      <c r="G24" s="6"/>
      <c r="H24" s="6"/>
      <c r="I24" s="6"/>
      <c r="J24" s="10">
        <f t="shared" si="0"/>
        <v>0</v>
      </c>
    </row>
    <row r="25" spans="1:10" ht="14.25" thickBot="1" thickTop="1">
      <c r="A25" s="11">
        <v>37277</v>
      </c>
      <c r="B25" s="36" t="s">
        <v>56</v>
      </c>
      <c r="C25" s="36"/>
      <c r="D25" s="39"/>
      <c r="E25" s="40"/>
      <c r="F25" s="6"/>
      <c r="G25" s="6"/>
      <c r="H25" s="6"/>
      <c r="I25" s="6"/>
      <c r="J25" s="10">
        <f t="shared" si="0"/>
        <v>0</v>
      </c>
    </row>
    <row r="26" spans="1:10" ht="14.25" thickBot="1" thickTop="1">
      <c r="A26" s="11">
        <v>37278</v>
      </c>
      <c r="B26" s="36" t="s">
        <v>50</v>
      </c>
      <c r="C26" s="36" t="s">
        <v>83</v>
      </c>
      <c r="D26" s="39">
        <v>0.07291666666666667</v>
      </c>
      <c r="E26" s="40"/>
      <c r="F26" s="6"/>
      <c r="G26" s="6"/>
      <c r="H26" s="6"/>
      <c r="I26" s="6"/>
      <c r="J26" s="10">
        <f t="shared" si="0"/>
        <v>0</v>
      </c>
    </row>
    <row r="27" spans="1:10" ht="14.25" thickBot="1" thickTop="1">
      <c r="A27" s="11">
        <v>37279</v>
      </c>
      <c r="B27" s="36" t="s">
        <v>51</v>
      </c>
      <c r="C27" s="36"/>
      <c r="D27" s="39"/>
      <c r="E27" s="40"/>
      <c r="F27" s="6"/>
      <c r="G27" s="6"/>
      <c r="H27" s="6"/>
      <c r="I27" s="6"/>
      <c r="J27" s="10">
        <f t="shared" si="0"/>
        <v>0</v>
      </c>
    </row>
    <row r="28" spans="1:10" ht="14.25" thickBot="1" thickTop="1">
      <c r="A28" s="11">
        <v>37280</v>
      </c>
      <c r="B28" s="36" t="s">
        <v>52</v>
      </c>
      <c r="C28" s="36"/>
      <c r="D28" s="39"/>
      <c r="E28" s="40"/>
      <c r="F28" s="6"/>
      <c r="G28" s="6"/>
      <c r="H28" s="6"/>
      <c r="I28" s="6"/>
      <c r="J28" s="10">
        <f t="shared" si="0"/>
        <v>0</v>
      </c>
    </row>
    <row r="29" spans="1:10" ht="14.25" thickBot="1" thickTop="1">
      <c r="A29" s="11">
        <v>37281</v>
      </c>
      <c r="B29" s="36" t="s">
        <v>53</v>
      </c>
      <c r="C29" s="36"/>
      <c r="D29" s="39"/>
      <c r="E29" s="40"/>
      <c r="F29" s="6"/>
      <c r="G29" s="6"/>
      <c r="H29" s="6"/>
      <c r="I29" s="6"/>
      <c r="J29" s="10">
        <f t="shared" si="0"/>
        <v>0</v>
      </c>
    </row>
    <row r="30" spans="1:10" ht="14.25" thickBot="1" thickTop="1">
      <c r="A30" s="11">
        <v>37282</v>
      </c>
      <c r="B30" s="36" t="s">
        <v>54</v>
      </c>
      <c r="C30" s="36" t="s">
        <v>84</v>
      </c>
      <c r="D30" s="39">
        <v>0.125</v>
      </c>
      <c r="E30" s="40">
        <v>30</v>
      </c>
      <c r="F30" s="6">
        <v>200</v>
      </c>
      <c r="G30" s="6">
        <v>300</v>
      </c>
      <c r="H30" s="6"/>
      <c r="I30" s="6">
        <v>250</v>
      </c>
      <c r="J30" s="10">
        <f t="shared" si="0"/>
        <v>750</v>
      </c>
    </row>
    <row r="31" spans="1:10" ht="14.25" thickBot="1" thickTop="1">
      <c r="A31" s="11">
        <v>37283</v>
      </c>
      <c r="B31" s="37" t="s">
        <v>55</v>
      </c>
      <c r="C31" s="36"/>
      <c r="D31" s="39"/>
      <c r="E31" s="40"/>
      <c r="F31" s="6"/>
      <c r="G31" s="6"/>
      <c r="H31" s="6"/>
      <c r="I31" s="6"/>
      <c r="J31" s="10">
        <f t="shared" si="0"/>
        <v>0</v>
      </c>
    </row>
    <row r="32" spans="1:10" ht="14.25" thickBot="1" thickTop="1">
      <c r="A32" s="11">
        <v>37284</v>
      </c>
      <c r="B32" s="36" t="s">
        <v>56</v>
      </c>
      <c r="C32" s="36"/>
      <c r="D32" s="39"/>
      <c r="E32" s="40"/>
      <c r="F32" s="6"/>
      <c r="G32" s="6"/>
      <c r="H32" s="6"/>
      <c r="I32" s="6"/>
      <c r="J32" s="10">
        <f t="shared" si="0"/>
        <v>0</v>
      </c>
    </row>
    <row r="33" spans="1:10" ht="14.25" thickBot="1" thickTop="1">
      <c r="A33" s="11">
        <v>37285</v>
      </c>
      <c r="B33" s="36" t="s">
        <v>50</v>
      </c>
      <c r="C33" s="36"/>
      <c r="D33" s="39"/>
      <c r="E33" s="40"/>
      <c r="F33" s="6"/>
      <c r="G33" s="6"/>
      <c r="H33" s="6"/>
      <c r="I33" s="6"/>
      <c r="J33" s="10">
        <f t="shared" si="0"/>
        <v>0</v>
      </c>
    </row>
    <row r="34" spans="1:10" ht="14.25" thickBot="1" thickTop="1">
      <c r="A34" s="11">
        <v>37286</v>
      </c>
      <c r="B34" s="36" t="s">
        <v>51</v>
      </c>
      <c r="C34" s="36"/>
      <c r="D34" s="39"/>
      <c r="E34" s="40"/>
      <c r="F34" s="6"/>
      <c r="G34" s="6"/>
      <c r="H34" s="6"/>
      <c r="I34" s="6"/>
      <c r="J34" s="10">
        <f t="shared" si="0"/>
        <v>0</v>
      </c>
    </row>
    <row r="35" spans="1:10" ht="14.25" thickBot="1" thickTop="1">
      <c r="A35" s="11">
        <v>37287</v>
      </c>
      <c r="B35" s="36" t="s">
        <v>52</v>
      </c>
      <c r="C35" s="36" t="s">
        <v>82</v>
      </c>
      <c r="D35" s="39">
        <v>0.034722222222222224</v>
      </c>
      <c r="E35" s="40">
        <v>8</v>
      </c>
      <c r="F35" s="6"/>
      <c r="G35" s="6"/>
      <c r="H35" s="6"/>
      <c r="I35" s="6"/>
      <c r="J35" s="10">
        <f t="shared" si="0"/>
        <v>0</v>
      </c>
    </row>
    <row r="36" spans="1:10" ht="14.25" thickBot="1" thickTop="1">
      <c r="A36" s="42">
        <f>COUNTIF(A5:A35,"&gt;0")</f>
        <v>31</v>
      </c>
      <c r="B36" s="42">
        <f>COUNTIF(D5:D35,"&gt;0")</f>
        <v>11</v>
      </c>
      <c r="C36" s="15"/>
      <c r="D36" s="41">
        <f aca="true" t="shared" si="1" ref="D36:J36">SUM(D5:D35)</f>
        <v>0.6180555555555556</v>
      </c>
      <c r="E36" s="43">
        <f t="shared" si="1"/>
        <v>108</v>
      </c>
      <c r="F36" s="16">
        <f t="shared" si="1"/>
        <v>400</v>
      </c>
      <c r="G36" s="16">
        <f t="shared" si="1"/>
        <v>300</v>
      </c>
      <c r="H36" s="16">
        <f t="shared" si="1"/>
        <v>10</v>
      </c>
      <c r="I36" s="16">
        <f t="shared" si="1"/>
        <v>250</v>
      </c>
      <c r="J36" s="16">
        <f t="shared" si="1"/>
        <v>960</v>
      </c>
    </row>
    <row r="37" spans="1:10" ht="14.25" thickBot="1" thickTop="1">
      <c r="A37" s="35" t="s">
        <v>2</v>
      </c>
      <c r="B37" s="31" t="s">
        <v>57</v>
      </c>
      <c r="C37" s="32" t="s">
        <v>42</v>
      </c>
      <c r="D37" s="32" t="s">
        <v>44</v>
      </c>
      <c r="E37" s="32" t="s">
        <v>45</v>
      </c>
      <c r="F37" s="32" t="s">
        <v>49</v>
      </c>
      <c r="G37" s="33" t="s">
        <v>48</v>
      </c>
      <c r="H37" s="33" t="s">
        <v>81</v>
      </c>
      <c r="I37" s="33" t="s">
        <v>85</v>
      </c>
      <c r="J37" s="34" t="s">
        <v>13</v>
      </c>
    </row>
    <row r="38" spans="6:10" ht="13.5" thickTop="1">
      <c r="F38" s="8"/>
      <c r="I38" s="1"/>
      <c r="J38"/>
    </row>
    <row r="39" spans="7:10" ht="12.75">
      <c r="G39"/>
      <c r="H39"/>
      <c r="I39"/>
      <c r="J39"/>
    </row>
    <row r="40" spans="3:10" ht="12.75">
      <c r="C40"/>
      <c r="D40"/>
      <c r="E40"/>
      <c r="F40"/>
      <c r="G40"/>
      <c r="H40"/>
      <c r="I40"/>
      <c r="J40"/>
    </row>
    <row r="41" spans="3:10" ht="12.75">
      <c r="C41"/>
      <c r="D41"/>
      <c r="E41"/>
      <c r="F41"/>
      <c r="G41"/>
      <c r="H41"/>
      <c r="I41"/>
      <c r="J41"/>
    </row>
    <row r="42" spans="4:10" ht="12.75">
      <c r="D42"/>
      <c r="E42"/>
      <c r="F42"/>
      <c r="G42"/>
      <c r="H42"/>
      <c r="I42"/>
      <c r="J42"/>
    </row>
    <row r="59" ht="13.5" customHeight="1"/>
    <row r="60" ht="12.75" customHeight="1"/>
    <row r="61" ht="13.5" customHeight="1"/>
  </sheetData>
  <mergeCells count="3">
    <mergeCell ref="A1:J1"/>
    <mergeCell ref="A2:J2"/>
    <mergeCell ref="A3:J3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selection activeCell="A33" sqref="A33:IV33"/>
    </sheetView>
  </sheetViews>
  <sheetFormatPr defaultColWidth="9.140625" defaultRowHeight="12.75"/>
  <cols>
    <col min="1" max="1" width="10.140625" style="13" bestFit="1" customWidth="1"/>
    <col min="2" max="2" width="10.140625" style="13" customWidth="1"/>
    <col min="3" max="3" width="38.00390625" style="1" customWidth="1"/>
    <col min="4" max="4" width="10.28125" style="1" bestFit="1" customWidth="1"/>
    <col min="5" max="6" width="9.140625" style="1" customWidth="1"/>
    <col min="7" max="8" width="9.140625" style="8" customWidth="1"/>
    <col min="9" max="9" width="10.28125" style="8" bestFit="1" customWidth="1"/>
    <col min="10" max="10" width="9.140625" style="1" customWidth="1"/>
  </cols>
  <sheetData>
    <row r="1" spans="1:10" ht="20.25">
      <c r="A1" s="70" t="s">
        <v>47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18">
      <c r="A2" s="73" t="s">
        <v>59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ht="15.75">
      <c r="A3" s="76" t="s">
        <v>41</v>
      </c>
      <c r="B3" s="77"/>
      <c r="C3" s="77"/>
      <c r="D3" s="77"/>
      <c r="E3" s="77"/>
      <c r="F3" s="77"/>
      <c r="G3" s="77"/>
      <c r="H3" s="77"/>
      <c r="I3" s="77"/>
      <c r="J3" s="77"/>
    </row>
    <row r="4" spans="1:10" ht="13.5" thickBot="1">
      <c r="A4" s="12" t="s">
        <v>2</v>
      </c>
      <c r="B4" s="12" t="s">
        <v>43</v>
      </c>
      <c r="C4" s="2" t="s">
        <v>42</v>
      </c>
      <c r="D4" s="2" t="s">
        <v>44</v>
      </c>
      <c r="E4" s="2" t="s">
        <v>45</v>
      </c>
      <c r="F4" s="2" t="s">
        <v>49</v>
      </c>
      <c r="G4" s="7" t="s">
        <v>48</v>
      </c>
      <c r="H4" s="7" t="s">
        <v>81</v>
      </c>
      <c r="I4" s="7" t="s">
        <v>85</v>
      </c>
      <c r="J4" s="2" t="s">
        <v>13</v>
      </c>
    </row>
    <row r="5" spans="1:10" ht="14.25" thickBot="1" thickTop="1">
      <c r="A5" s="11">
        <v>37288</v>
      </c>
      <c r="B5" s="44" t="s">
        <v>60</v>
      </c>
      <c r="C5" s="36"/>
      <c r="D5" s="39"/>
      <c r="E5" s="40"/>
      <c r="F5" s="6"/>
      <c r="G5" s="6"/>
      <c r="H5" s="6"/>
      <c r="I5" s="6"/>
      <c r="J5" s="10">
        <f aca="true" t="shared" si="0" ref="J5:J32">SUM($F5:$I5)</f>
        <v>0</v>
      </c>
    </row>
    <row r="6" spans="1:10" ht="14.25" thickBot="1" thickTop="1">
      <c r="A6" s="11">
        <v>37289</v>
      </c>
      <c r="B6" s="44" t="s">
        <v>61</v>
      </c>
      <c r="C6" s="36" t="s">
        <v>86</v>
      </c>
      <c r="D6" s="39">
        <v>0.0798611111111111</v>
      </c>
      <c r="E6" s="40">
        <v>21</v>
      </c>
      <c r="F6" s="6"/>
      <c r="G6" s="6"/>
      <c r="H6" s="6"/>
      <c r="I6" s="6"/>
      <c r="J6" s="10">
        <f t="shared" si="0"/>
        <v>0</v>
      </c>
    </row>
    <row r="7" spans="1:10" ht="14.25" thickBot="1" thickTop="1">
      <c r="A7" s="11">
        <v>37290</v>
      </c>
      <c r="B7" s="37" t="s">
        <v>62</v>
      </c>
      <c r="C7" s="36" t="s">
        <v>88</v>
      </c>
      <c r="D7" s="39">
        <v>0.034722222222222224</v>
      </c>
      <c r="E7" s="40">
        <v>8</v>
      </c>
      <c r="F7" s="6"/>
      <c r="G7" s="6"/>
      <c r="H7" s="6"/>
      <c r="I7" s="6"/>
      <c r="J7" s="10">
        <f t="shared" si="0"/>
        <v>0</v>
      </c>
    </row>
    <row r="8" spans="1:10" ht="14.25" thickBot="1" thickTop="1">
      <c r="A8" s="11">
        <v>37291</v>
      </c>
      <c r="B8" s="44" t="s">
        <v>63</v>
      </c>
      <c r="C8" s="36"/>
      <c r="D8" s="39"/>
      <c r="E8" s="40"/>
      <c r="F8" s="6"/>
      <c r="G8" s="6"/>
      <c r="H8" s="6"/>
      <c r="I8" s="6"/>
      <c r="J8" s="10">
        <f t="shared" si="0"/>
        <v>0</v>
      </c>
    </row>
    <row r="9" spans="1:10" ht="14.25" thickBot="1" thickTop="1">
      <c r="A9" s="11">
        <v>37292</v>
      </c>
      <c r="B9" s="44" t="s">
        <v>64</v>
      </c>
      <c r="C9" s="36"/>
      <c r="D9" s="39"/>
      <c r="E9" s="40"/>
      <c r="F9" s="6"/>
      <c r="G9" s="6"/>
      <c r="H9" s="6"/>
      <c r="I9" s="6"/>
      <c r="J9" s="10">
        <f t="shared" si="0"/>
        <v>0</v>
      </c>
    </row>
    <row r="10" spans="1:10" ht="14.25" thickBot="1" thickTop="1">
      <c r="A10" s="11">
        <v>37293</v>
      </c>
      <c r="B10" s="44" t="s">
        <v>65</v>
      </c>
      <c r="C10" s="36"/>
      <c r="D10" s="39"/>
      <c r="E10" s="40"/>
      <c r="F10" s="6"/>
      <c r="G10" s="6"/>
      <c r="H10" s="6"/>
      <c r="I10" s="6"/>
      <c r="J10" s="10">
        <f t="shared" si="0"/>
        <v>0</v>
      </c>
    </row>
    <row r="11" spans="1:10" ht="14.25" thickBot="1" thickTop="1">
      <c r="A11" s="11">
        <v>37294</v>
      </c>
      <c r="B11" s="44" t="s">
        <v>66</v>
      </c>
      <c r="C11" s="36"/>
      <c r="D11" s="39"/>
      <c r="E11" s="40"/>
      <c r="F11" s="6"/>
      <c r="G11" s="6"/>
      <c r="H11" s="6"/>
      <c r="I11" s="6"/>
      <c r="J11" s="10">
        <f t="shared" si="0"/>
        <v>0</v>
      </c>
    </row>
    <row r="12" spans="1:10" ht="14.25" thickBot="1" thickTop="1">
      <c r="A12" s="11">
        <v>37295</v>
      </c>
      <c r="B12" s="44" t="s">
        <v>60</v>
      </c>
      <c r="C12" s="36"/>
      <c r="D12" s="39"/>
      <c r="E12" s="40"/>
      <c r="F12" s="6"/>
      <c r="G12" s="6"/>
      <c r="H12" s="6"/>
      <c r="I12" s="6"/>
      <c r="J12" s="10">
        <f t="shared" si="0"/>
        <v>0</v>
      </c>
    </row>
    <row r="13" spans="1:10" ht="14.25" thickBot="1" thickTop="1">
      <c r="A13" s="11">
        <v>37296</v>
      </c>
      <c r="B13" s="44" t="s">
        <v>61</v>
      </c>
      <c r="C13" s="36" t="s">
        <v>89</v>
      </c>
      <c r="D13" s="39">
        <v>0.052083333333333336</v>
      </c>
      <c r="E13" s="40">
        <v>12</v>
      </c>
      <c r="F13" s="6"/>
      <c r="G13" s="6"/>
      <c r="H13" s="6"/>
      <c r="I13" s="6"/>
      <c r="J13" s="10">
        <f t="shared" si="0"/>
        <v>0</v>
      </c>
    </row>
    <row r="14" spans="1:10" ht="14.25" thickBot="1" thickTop="1">
      <c r="A14" s="11">
        <v>37297</v>
      </c>
      <c r="B14" s="37" t="s">
        <v>62</v>
      </c>
      <c r="C14" s="36" t="s">
        <v>90</v>
      </c>
      <c r="D14" s="39">
        <v>0.052083333333333336</v>
      </c>
      <c r="E14" s="40">
        <v>12</v>
      </c>
      <c r="F14" s="6"/>
      <c r="G14" s="6"/>
      <c r="H14" s="6"/>
      <c r="I14" s="6"/>
      <c r="J14" s="10">
        <f t="shared" si="0"/>
        <v>0</v>
      </c>
    </row>
    <row r="15" spans="1:10" ht="14.25" thickBot="1" thickTop="1">
      <c r="A15" s="11">
        <v>37298</v>
      </c>
      <c r="B15" s="44" t="s">
        <v>63</v>
      </c>
      <c r="C15" s="36"/>
      <c r="D15" s="39"/>
      <c r="E15" s="40"/>
      <c r="F15" s="6"/>
      <c r="G15" s="6"/>
      <c r="H15" s="6"/>
      <c r="I15" s="6"/>
      <c r="J15" s="10">
        <f t="shared" si="0"/>
        <v>0</v>
      </c>
    </row>
    <row r="16" spans="1:10" ht="14.25" thickBot="1" thickTop="1">
      <c r="A16" s="11">
        <v>37299</v>
      </c>
      <c r="B16" s="44" t="s">
        <v>64</v>
      </c>
      <c r="C16" s="36"/>
      <c r="D16" s="39"/>
      <c r="E16" s="40"/>
      <c r="F16" s="6"/>
      <c r="G16" s="6"/>
      <c r="H16" s="6"/>
      <c r="I16" s="6"/>
      <c r="J16" s="10">
        <f t="shared" si="0"/>
        <v>0</v>
      </c>
    </row>
    <row r="17" spans="1:10" ht="14.25" thickBot="1" thickTop="1">
      <c r="A17" s="11">
        <v>37300</v>
      </c>
      <c r="B17" s="44" t="s">
        <v>65</v>
      </c>
      <c r="C17" s="36"/>
      <c r="D17" s="39"/>
      <c r="E17" s="40"/>
      <c r="F17" s="6"/>
      <c r="G17" s="6"/>
      <c r="H17" s="6"/>
      <c r="I17" s="6"/>
      <c r="J17" s="10">
        <f t="shared" si="0"/>
        <v>0</v>
      </c>
    </row>
    <row r="18" spans="1:10" ht="14.25" thickBot="1" thickTop="1">
      <c r="A18" s="11">
        <v>37301</v>
      </c>
      <c r="B18" s="44" t="s">
        <v>66</v>
      </c>
      <c r="C18" s="36"/>
      <c r="D18" s="39"/>
      <c r="E18" s="40"/>
      <c r="F18" s="6"/>
      <c r="G18" s="6"/>
      <c r="H18" s="6"/>
      <c r="I18" s="6"/>
      <c r="J18" s="10">
        <f t="shared" si="0"/>
        <v>0</v>
      </c>
    </row>
    <row r="19" spans="1:10" ht="14.25" thickBot="1" thickTop="1">
      <c r="A19" s="11">
        <v>37302</v>
      </c>
      <c r="B19" s="44" t="s">
        <v>60</v>
      </c>
      <c r="C19" s="36"/>
      <c r="D19" s="39"/>
      <c r="E19" s="40"/>
      <c r="F19" s="6"/>
      <c r="G19" s="6"/>
      <c r="H19" s="6"/>
      <c r="I19" s="6"/>
      <c r="J19" s="10">
        <f t="shared" si="0"/>
        <v>0</v>
      </c>
    </row>
    <row r="20" spans="1:10" ht="14.25" thickBot="1" thickTop="1">
      <c r="A20" s="11">
        <v>37303</v>
      </c>
      <c r="B20" s="44" t="s">
        <v>61</v>
      </c>
      <c r="C20" s="36"/>
      <c r="D20" s="39"/>
      <c r="E20" s="40"/>
      <c r="F20" s="6"/>
      <c r="G20" s="6"/>
      <c r="H20" s="6"/>
      <c r="I20" s="6"/>
      <c r="J20" s="10">
        <f t="shared" si="0"/>
        <v>0</v>
      </c>
    </row>
    <row r="21" spans="1:10" ht="14.25" thickBot="1" thickTop="1">
      <c r="A21" s="11">
        <v>37304</v>
      </c>
      <c r="B21" s="37" t="s">
        <v>62</v>
      </c>
      <c r="C21" s="36" t="s">
        <v>91</v>
      </c>
      <c r="D21" s="39">
        <v>0.0625</v>
      </c>
      <c r="E21" s="40">
        <v>12</v>
      </c>
      <c r="F21" s="6"/>
      <c r="G21" s="6"/>
      <c r="H21" s="6"/>
      <c r="I21" s="6"/>
      <c r="J21" s="10">
        <f t="shared" si="0"/>
        <v>0</v>
      </c>
    </row>
    <row r="22" spans="1:10" ht="14.25" thickBot="1" thickTop="1">
      <c r="A22" s="11">
        <v>37305</v>
      </c>
      <c r="B22" s="44" t="s">
        <v>63</v>
      </c>
      <c r="C22" s="36"/>
      <c r="D22" s="39"/>
      <c r="E22" s="40"/>
      <c r="F22" s="6"/>
      <c r="G22" s="6"/>
      <c r="H22" s="6"/>
      <c r="I22" s="6"/>
      <c r="J22" s="10">
        <f t="shared" si="0"/>
        <v>0</v>
      </c>
    </row>
    <row r="23" spans="1:10" ht="14.25" thickBot="1" thickTop="1">
      <c r="A23" s="11">
        <v>37306</v>
      </c>
      <c r="B23" s="44" t="s">
        <v>64</v>
      </c>
      <c r="C23" s="36"/>
      <c r="D23" s="39"/>
      <c r="E23" s="40"/>
      <c r="F23" s="6"/>
      <c r="G23" s="6"/>
      <c r="H23" s="6"/>
      <c r="I23" s="6"/>
      <c r="J23" s="10">
        <f t="shared" si="0"/>
        <v>0</v>
      </c>
    </row>
    <row r="24" spans="1:10" ht="14.25" thickBot="1" thickTop="1">
      <c r="A24" s="11">
        <v>37307</v>
      </c>
      <c r="B24" s="44" t="s">
        <v>65</v>
      </c>
      <c r="C24" s="36" t="s">
        <v>88</v>
      </c>
      <c r="D24" s="39">
        <v>0.052083333333333336</v>
      </c>
      <c r="E24" s="40">
        <v>6</v>
      </c>
      <c r="F24" s="6"/>
      <c r="G24" s="6"/>
      <c r="H24" s="6"/>
      <c r="I24" s="6"/>
      <c r="J24" s="10">
        <f t="shared" si="0"/>
        <v>0</v>
      </c>
    </row>
    <row r="25" spans="1:10" ht="14.25" thickBot="1" thickTop="1">
      <c r="A25" s="11">
        <v>37308</v>
      </c>
      <c r="B25" s="44" t="s">
        <v>66</v>
      </c>
      <c r="C25" s="36"/>
      <c r="D25" s="39"/>
      <c r="E25" s="40"/>
      <c r="F25" s="6"/>
      <c r="G25" s="6"/>
      <c r="H25" s="6"/>
      <c r="I25" s="6"/>
      <c r="J25" s="10">
        <f t="shared" si="0"/>
        <v>0</v>
      </c>
    </row>
    <row r="26" spans="1:10" ht="14.25" thickBot="1" thickTop="1">
      <c r="A26" s="11">
        <v>37309</v>
      </c>
      <c r="B26" s="44" t="s">
        <v>60</v>
      </c>
      <c r="C26" s="36"/>
      <c r="D26" s="39"/>
      <c r="E26" s="40"/>
      <c r="F26" s="6"/>
      <c r="G26" s="6"/>
      <c r="H26" s="6"/>
      <c r="I26" s="6"/>
      <c r="J26" s="10">
        <f t="shared" si="0"/>
        <v>0</v>
      </c>
    </row>
    <row r="27" spans="1:10" ht="14.25" thickBot="1" thickTop="1">
      <c r="A27" s="11">
        <v>37310</v>
      </c>
      <c r="B27" s="44" t="s">
        <v>61</v>
      </c>
      <c r="C27" s="36" t="s">
        <v>94</v>
      </c>
      <c r="D27" s="39">
        <v>0.09305555555555556</v>
      </c>
      <c r="E27" s="40">
        <v>22</v>
      </c>
      <c r="F27" s="6"/>
      <c r="G27" s="6"/>
      <c r="H27" s="6"/>
      <c r="I27" s="6"/>
      <c r="J27" s="10">
        <f t="shared" si="0"/>
        <v>0</v>
      </c>
    </row>
    <row r="28" spans="1:10" ht="14.25" thickBot="1" thickTop="1">
      <c r="A28" s="11">
        <v>37311</v>
      </c>
      <c r="B28" s="37" t="s">
        <v>62</v>
      </c>
      <c r="C28" s="36"/>
      <c r="D28" s="39"/>
      <c r="E28" s="40"/>
      <c r="F28" s="6"/>
      <c r="G28" s="6"/>
      <c r="H28" s="6"/>
      <c r="I28" s="6"/>
      <c r="J28" s="10">
        <f t="shared" si="0"/>
        <v>0</v>
      </c>
    </row>
    <row r="29" spans="1:10" ht="14.25" thickBot="1" thickTop="1">
      <c r="A29" s="11">
        <v>37312</v>
      </c>
      <c r="B29" s="44" t="s">
        <v>63</v>
      </c>
      <c r="C29" s="36"/>
      <c r="D29" s="39"/>
      <c r="E29" s="40"/>
      <c r="F29" s="6"/>
      <c r="G29" s="6"/>
      <c r="H29" s="6"/>
      <c r="I29" s="6"/>
      <c r="J29" s="10">
        <f t="shared" si="0"/>
        <v>0</v>
      </c>
    </row>
    <row r="30" spans="1:10" ht="14.25" thickBot="1" thickTop="1">
      <c r="A30" s="11">
        <v>37313</v>
      </c>
      <c r="B30" s="44" t="s">
        <v>64</v>
      </c>
      <c r="C30" s="36"/>
      <c r="D30" s="39"/>
      <c r="E30" s="40"/>
      <c r="F30" s="6"/>
      <c r="G30" s="6"/>
      <c r="H30" s="6"/>
      <c r="I30" s="6"/>
      <c r="J30" s="10">
        <f t="shared" si="0"/>
        <v>0</v>
      </c>
    </row>
    <row r="31" spans="1:10" ht="14.25" thickBot="1" thickTop="1">
      <c r="A31" s="11">
        <v>37314</v>
      </c>
      <c r="B31" s="44" t="s">
        <v>65</v>
      </c>
      <c r="C31" s="36"/>
      <c r="D31" s="39"/>
      <c r="E31" s="40"/>
      <c r="F31" s="6"/>
      <c r="G31" s="6"/>
      <c r="H31" s="6"/>
      <c r="I31" s="6"/>
      <c r="J31" s="10">
        <f t="shared" si="0"/>
        <v>0</v>
      </c>
    </row>
    <row r="32" spans="1:10" ht="14.25" thickBot="1" thickTop="1">
      <c r="A32" s="11">
        <v>37315</v>
      </c>
      <c r="B32" s="44" t="s">
        <v>66</v>
      </c>
      <c r="C32" s="36"/>
      <c r="D32" s="39"/>
      <c r="E32" s="40"/>
      <c r="F32" s="6"/>
      <c r="G32" s="6"/>
      <c r="H32" s="6"/>
      <c r="I32" s="6"/>
      <c r="J32" s="10">
        <f t="shared" si="0"/>
        <v>0</v>
      </c>
    </row>
    <row r="33" spans="1:10" ht="14.25" thickBot="1" thickTop="1">
      <c r="A33" s="11"/>
      <c r="B33" s="44"/>
      <c r="C33" s="36"/>
      <c r="D33" s="39"/>
      <c r="E33" s="40"/>
      <c r="F33" s="6"/>
      <c r="G33" s="6"/>
      <c r="H33" s="6"/>
      <c r="I33" s="6"/>
      <c r="J33" s="10"/>
    </row>
    <row r="34" spans="1:10" ht="14.25" thickBot="1" thickTop="1">
      <c r="A34" s="11"/>
      <c r="B34" s="44"/>
      <c r="C34" s="36"/>
      <c r="D34" s="39"/>
      <c r="E34" s="40"/>
      <c r="F34" s="6"/>
      <c r="G34" s="6"/>
      <c r="H34" s="6"/>
      <c r="I34" s="6"/>
      <c r="J34" s="10"/>
    </row>
    <row r="35" spans="1:10" ht="14.25" thickBot="1" thickTop="1">
      <c r="A35" s="11"/>
      <c r="B35" s="44"/>
      <c r="C35" s="36"/>
      <c r="D35" s="39"/>
      <c r="E35" s="40"/>
      <c r="F35" s="6"/>
      <c r="G35" s="6"/>
      <c r="H35" s="6"/>
      <c r="I35" s="6"/>
      <c r="J35" s="10"/>
    </row>
    <row r="36" spans="1:10" ht="14.25" thickBot="1" thickTop="1">
      <c r="A36" s="42">
        <f>COUNTIF(A2:A32,"&gt;0")</f>
        <v>28</v>
      </c>
      <c r="B36" s="42">
        <f>COUNTIF(D5:D32,"&gt;0")</f>
        <v>7</v>
      </c>
      <c r="C36" s="15"/>
      <c r="D36" s="41">
        <f aca="true" t="shared" si="1" ref="D36:J36">SUM(D5:D32)</f>
        <v>0.4263888888888889</v>
      </c>
      <c r="E36" s="43">
        <f t="shared" si="1"/>
        <v>93</v>
      </c>
      <c r="F36" s="16">
        <f t="shared" si="1"/>
        <v>0</v>
      </c>
      <c r="G36" s="16">
        <f t="shared" si="1"/>
        <v>0</v>
      </c>
      <c r="H36" s="16">
        <f t="shared" si="1"/>
        <v>0</v>
      </c>
      <c r="I36" s="16">
        <f t="shared" si="1"/>
        <v>0</v>
      </c>
      <c r="J36" s="16">
        <f t="shared" si="1"/>
        <v>0</v>
      </c>
    </row>
    <row r="37" spans="1:10" ht="14.25" thickBot="1" thickTop="1">
      <c r="A37" s="35" t="s">
        <v>2</v>
      </c>
      <c r="B37" s="31" t="s">
        <v>57</v>
      </c>
      <c r="C37" s="32" t="s">
        <v>42</v>
      </c>
      <c r="D37" s="32" t="s">
        <v>44</v>
      </c>
      <c r="E37" s="32" t="s">
        <v>45</v>
      </c>
      <c r="F37" s="32" t="s">
        <v>49</v>
      </c>
      <c r="G37" s="33" t="s">
        <v>48</v>
      </c>
      <c r="H37" s="33" t="s">
        <v>81</v>
      </c>
      <c r="I37" s="33" t="s">
        <v>85</v>
      </c>
      <c r="J37" s="34" t="s">
        <v>13</v>
      </c>
    </row>
    <row r="38" spans="6:10" ht="13.5" thickTop="1">
      <c r="F38" s="8"/>
      <c r="H38"/>
      <c r="I38" s="1"/>
      <c r="J38"/>
    </row>
    <row r="39" spans="7:10" ht="12.75">
      <c r="G39"/>
      <c r="H39"/>
      <c r="I39"/>
      <c r="J39"/>
    </row>
    <row r="40" spans="3:10" ht="12.75">
      <c r="C40"/>
      <c r="D40"/>
      <c r="E40"/>
      <c r="F40"/>
      <c r="G40"/>
      <c r="I40"/>
      <c r="J40"/>
    </row>
    <row r="41" spans="3:10" ht="12.75">
      <c r="C41"/>
      <c r="D41"/>
      <c r="E41"/>
      <c r="F41"/>
      <c r="G41"/>
      <c r="I41"/>
      <c r="J41"/>
    </row>
    <row r="42" spans="4:10" ht="12.75">
      <c r="D42"/>
      <c r="E42"/>
      <c r="F42"/>
      <c r="G42"/>
      <c r="I42"/>
      <c r="J42"/>
    </row>
    <row r="62" ht="13.5" customHeight="1"/>
    <row r="63" ht="12.75" customHeight="1"/>
    <row r="64" ht="13.5" customHeight="1"/>
  </sheetData>
  <mergeCells count="3">
    <mergeCell ref="A1:J1"/>
    <mergeCell ref="A2:J2"/>
    <mergeCell ref="A3:J3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selection activeCell="J33" sqref="J33"/>
    </sheetView>
  </sheetViews>
  <sheetFormatPr defaultColWidth="9.140625" defaultRowHeight="12.75"/>
  <cols>
    <col min="1" max="1" width="10.140625" style="13" bestFit="1" customWidth="1"/>
    <col min="2" max="2" width="10.140625" style="13" customWidth="1"/>
    <col min="3" max="3" width="38.00390625" style="1" customWidth="1"/>
    <col min="4" max="4" width="10.28125" style="1" bestFit="1" customWidth="1"/>
    <col min="5" max="6" width="9.140625" style="1" customWidth="1"/>
    <col min="7" max="9" width="9.140625" style="8" customWidth="1"/>
    <col min="10" max="10" width="9.140625" style="1" customWidth="1"/>
  </cols>
  <sheetData>
    <row r="1" spans="1:10" ht="20.25">
      <c r="A1" s="70" t="s">
        <v>47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18">
      <c r="A2" s="73" t="s">
        <v>67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ht="15.75">
      <c r="A3" s="76" t="s">
        <v>41</v>
      </c>
      <c r="B3" s="77"/>
      <c r="C3" s="77"/>
      <c r="D3" s="77"/>
      <c r="E3" s="77"/>
      <c r="F3" s="77"/>
      <c r="G3" s="77"/>
      <c r="H3" s="77"/>
      <c r="I3" s="77"/>
      <c r="J3" s="77"/>
    </row>
    <row r="4" spans="1:10" ht="13.5" thickBot="1">
      <c r="A4" s="12" t="s">
        <v>2</v>
      </c>
      <c r="B4" s="12" t="s">
        <v>43</v>
      </c>
      <c r="C4" s="2" t="s">
        <v>42</v>
      </c>
      <c r="D4" s="2" t="s">
        <v>44</v>
      </c>
      <c r="E4" s="2" t="s">
        <v>45</v>
      </c>
      <c r="F4" s="2" t="s">
        <v>49</v>
      </c>
      <c r="G4" s="7" t="s">
        <v>48</v>
      </c>
      <c r="H4" s="7" t="s">
        <v>81</v>
      </c>
      <c r="I4" s="7" t="s">
        <v>85</v>
      </c>
      <c r="J4" s="2" t="s">
        <v>13</v>
      </c>
    </row>
    <row r="5" spans="1:10" ht="14.25" thickBot="1" thickTop="1">
      <c r="A5" s="11">
        <v>37316</v>
      </c>
      <c r="B5" s="45" t="s">
        <v>60</v>
      </c>
      <c r="C5" s="36"/>
      <c r="D5" s="39"/>
      <c r="E5" s="40"/>
      <c r="F5" s="6"/>
      <c r="G5" s="6"/>
      <c r="H5" s="6"/>
      <c r="I5" s="6"/>
      <c r="J5" s="10">
        <f aca="true" t="shared" si="0" ref="J5:J35">SUM($F5:$I5)</f>
        <v>0</v>
      </c>
    </row>
    <row r="6" spans="1:10" ht="14.25" thickBot="1" thickTop="1">
      <c r="A6" s="11">
        <v>37317</v>
      </c>
      <c r="B6" s="45" t="s">
        <v>61</v>
      </c>
      <c r="C6" s="36" t="s">
        <v>95</v>
      </c>
      <c r="D6" s="39">
        <v>0.041666666666666664</v>
      </c>
      <c r="E6" s="40">
        <v>8</v>
      </c>
      <c r="F6" s="6"/>
      <c r="G6" s="6"/>
      <c r="H6" s="6"/>
      <c r="I6" s="6"/>
      <c r="J6" s="10">
        <f t="shared" si="0"/>
        <v>0</v>
      </c>
    </row>
    <row r="7" spans="1:10" ht="14.25" thickBot="1" thickTop="1">
      <c r="A7" s="11">
        <v>37318</v>
      </c>
      <c r="B7" s="38" t="s">
        <v>62</v>
      </c>
      <c r="C7" s="36" t="s">
        <v>96</v>
      </c>
      <c r="D7" s="39">
        <v>0.052083333333333336</v>
      </c>
      <c r="E7" s="40">
        <v>8</v>
      </c>
      <c r="F7" s="6"/>
      <c r="G7" s="6"/>
      <c r="H7" s="6"/>
      <c r="I7" s="6"/>
      <c r="J7" s="10">
        <f t="shared" si="0"/>
        <v>0</v>
      </c>
    </row>
    <row r="8" spans="1:10" ht="14.25" thickBot="1" thickTop="1">
      <c r="A8" s="11">
        <v>37319</v>
      </c>
      <c r="B8" s="45" t="s">
        <v>63</v>
      </c>
      <c r="C8" s="36"/>
      <c r="D8" s="39"/>
      <c r="E8" s="40"/>
      <c r="F8" s="6"/>
      <c r="G8" s="6"/>
      <c r="H8" s="6"/>
      <c r="I8" s="6"/>
      <c r="J8" s="10">
        <f t="shared" si="0"/>
        <v>0</v>
      </c>
    </row>
    <row r="9" spans="1:10" ht="14.25" thickBot="1" thickTop="1">
      <c r="A9" s="11">
        <v>37320</v>
      </c>
      <c r="B9" s="45" t="s">
        <v>64</v>
      </c>
      <c r="C9" s="36"/>
      <c r="D9" s="39"/>
      <c r="E9" s="40"/>
      <c r="F9" s="6"/>
      <c r="G9" s="6"/>
      <c r="H9" s="6"/>
      <c r="I9" s="6"/>
      <c r="J9" s="10">
        <f t="shared" si="0"/>
        <v>0</v>
      </c>
    </row>
    <row r="10" spans="1:10" ht="14.25" thickBot="1" thickTop="1">
      <c r="A10" s="11">
        <v>37321</v>
      </c>
      <c r="B10" s="45" t="s">
        <v>65</v>
      </c>
      <c r="C10" s="36"/>
      <c r="D10" s="39"/>
      <c r="E10" s="40"/>
      <c r="F10" s="6"/>
      <c r="G10" s="6"/>
      <c r="H10" s="6"/>
      <c r="I10" s="6"/>
      <c r="J10" s="10">
        <f t="shared" si="0"/>
        <v>0</v>
      </c>
    </row>
    <row r="11" spans="1:10" ht="14.25" thickBot="1" thickTop="1">
      <c r="A11" s="11">
        <v>37322</v>
      </c>
      <c r="B11" s="45" t="s">
        <v>66</v>
      </c>
      <c r="C11" s="36"/>
      <c r="D11" s="39"/>
      <c r="E11" s="40"/>
      <c r="F11" s="6"/>
      <c r="G11" s="6"/>
      <c r="H11" s="6"/>
      <c r="I11" s="6"/>
      <c r="J11" s="10">
        <f t="shared" si="0"/>
        <v>0</v>
      </c>
    </row>
    <row r="12" spans="1:10" ht="14.25" thickBot="1" thickTop="1">
      <c r="A12" s="11">
        <v>37323</v>
      </c>
      <c r="B12" s="45" t="s">
        <v>60</v>
      </c>
      <c r="C12" s="36"/>
      <c r="D12" s="39"/>
      <c r="E12" s="40"/>
      <c r="F12" s="6"/>
      <c r="G12" s="6"/>
      <c r="H12" s="6"/>
      <c r="I12" s="6"/>
      <c r="J12" s="10">
        <f t="shared" si="0"/>
        <v>0</v>
      </c>
    </row>
    <row r="13" spans="1:10" ht="14.25" thickBot="1" thickTop="1">
      <c r="A13" s="11">
        <v>37324</v>
      </c>
      <c r="B13" s="45" t="s">
        <v>61</v>
      </c>
      <c r="C13" s="36" t="s">
        <v>97</v>
      </c>
      <c r="D13" s="39">
        <v>0.052083333333333336</v>
      </c>
      <c r="E13" s="40">
        <v>13</v>
      </c>
      <c r="F13" s="6"/>
      <c r="G13" s="6"/>
      <c r="H13" s="6"/>
      <c r="I13" s="6"/>
      <c r="J13" s="10">
        <f t="shared" si="0"/>
        <v>0</v>
      </c>
    </row>
    <row r="14" spans="1:10" ht="14.25" thickBot="1" thickTop="1">
      <c r="A14" s="11">
        <v>37325</v>
      </c>
      <c r="B14" s="38" t="s">
        <v>62</v>
      </c>
      <c r="C14" s="36" t="s">
        <v>99</v>
      </c>
      <c r="D14" s="39">
        <v>0.041666666666666664</v>
      </c>
      <c r="E14" s="40">
        <v>9</v>
      </c>
      <c r="F14" s="6"/>
      <c r="G14" s="6"/>
      <c r="H14" s="6"/>
      <c r="I14" s="6"/>
      <c r="J14" s="10">
        <f t="shared" si="0"/>
        <v>0</v>
      </c>
    </row>
    <row r="15" spans="1:10" ht="14.25" thickBot="1" thickTop="1">
      <c r="A15" s="11">
        <v>37326</v>
      </c>
      <c r="B15" s="45" t="s">
        <v>63</v>
      </c>
      <c r="C15" s="36"/>
      <c r="D15" s="39"/>
      <c r="E15" s="40"/>
      <c r="F15" s="6"/>
      <c r="G15" s="6"/>
      <c r="H15" s="6"/>
      <c r="I15" s="6"/>
      <c r="J15" s="10">
        <f t="shared" si="0"/>
        <v>0</v>
      </c>
    </row>
    <row r="16" spans="1:10" ht="14.25" thickBot="1" thickTop="1">
      <c r="A16" s="11">
        <v>37327</v>
      </c>
      <c r="B16" s="45" t="s">
        <v>64</v>
      </c>
      <c r="C16" s="36"/>
      <c r="D16" s="39"/>
      <c r="E16" s="40"/>
      <c r="F16" s="6"/>
      <c r="G16" s="6"/>
      <c r="H16" s="6"/>
      <c r="I16" s="6"/>
      <c r="J16" s="10">
        <f t="shared" si="0"/>
        <v>0</v>
      </c>
    </row>
    <row r="17" spans="1:10" ht="14.25" thickBot="1" thickTop="1">
      <c r="A17" s="11">
        <v>37328</v>
      </c>
      <c r="B17" s="45" t="s">
        <v>65</v>
      </c>
      <c r="C17" s="36" t="s">
        <v>100</v>
      </c>
      <c r="D17" s="39"/>
      <c r="E17" s="40"/>
      <c r="F17" s="6"/>
      <c r="G17" s="6"/>
      <c r="H17" s="6"/>
      <c r="I17" s="6"/>
      <c r="J17" s="10">
        <f t="shared" si="0"/>
        <v>0</v>
      </c>
    </row>
    <row r="18" spans="1:10" ht="14.25" thickBot="1" thickTop="1">
      <c r="A18" s="11">
        <v>37329</v>
      </c>
      <c r="B18" s="45" t="s">
        <v>66</v>
      </c>
      <c r="C18" s="36" t="s">
        <v>100</v>
      </c>
      <c r="D18" s="39"/>
      <c r="E18" s="40"/>
      <c r="F18" s="6"/>
      <c r="G18" s="6"/>
      <c r="H18" s="6"/>
      <c r="I18" s="6"/>
      <c r="J18" s="10">
        <f t="shared" si="0"/>
        <v>0</v>
      </c>
    </row>
    <row r="19" spans="1:10" ht="14.25" thickBot="1" thickTop="1">
      <c r="A19" s="11">
        <v>37330</v>
      </c>
      <c r="B19" s="45" t="s">
        <v>60</v>
      </c>
      <c r="C19" s="36" t="s">
        <v>100</v>
      </c>
      <c r="D19" s="39"/>
      <c r="E19" s="40"/>
      <c r="F19" s="6"/>
      <c r="G19" s="6"/>
      <c r="H19" s="6"/>
      <c r="I19" s="6"/>
      <c r="J19" s="10">
        <f t="shared" si="0"/>
        <v>0</v>
      </c>
    </row>
    <row r="20" spans="1:10" ht="14.25" thickBot="1" thickTop="1">
      <c r="A20" s="11">
        <v>37331</v>
      </c>
      <c r="B20" s="45" t="s">
        <v>61</v>
      </c>
      <c r="C20" s="36" t="s">
        <v>100</v>
      </c>
      <c r="D20" s="39"/>
      <c r="E20" s="40"/>
      <c r="F20" s="6"/>
      <c r="G20" s="6"/>
      <c r="H20" s="6"/>
      <c r="I20" s="6"/>
      <c r="J20" s="10">
        <f t="shared" si="0"/>
        <v>0</v>
      </c>
    </row>
    <row r="21" spans="1:10" ht="14.25" thickBot="1" thickTop="1">
      <c r="A21" s="11">
        <v>37332</v>
      </c>
      <c r="B21" s="38" t="s">
        <v>62</v>
      </c>
      <c r="C21" s="36" t="s">
        <v>100</v>
      </c>
      <c r="D21" s="39"/>
      <c r="E21" s="40"/>
      <c r="F21" s="6"/>
      <c r="G21" s="6"/>
      <c r="H21" s="6"/>
      <c r="I21" s="6"/>
      <c r="J21" s="10">
        <f t="shared" si="0"/>
        <v>0</v>
      </c>
    </row>
    <row r="22" spans="1:10" ht="14.25" thickBot="1" thickTop="1">
      <c r="A22" s="11">
        <v>37333</v>
      </c>
      <c r="B22" s="45" t="s">
        <v>63</v>
      </c>
      <c r="C22" s="36" t="s">
        <v>100</v>
      </c>
      <c r="D22" s="39"/>
      <c r="E22" s="40"/>
      <c r="F22" s="6"/>
      <c r="G22" s="6"/>
      <c r="H22" s="6"/>
      <c r="I22" s="6"/>
      <c r="J22" s="10">
        <f t="shared" si="0"/>
        <v>0</v>
      </c>
    </row>
    <row r="23" spans="1:10" ht="14.25" thickBot="1" thickTop="1">
      <c r="A23" s="11">
        <v>37334</v>
      </c>
      <c r="B23" s="45" t="s">
        <v>64</v>
      </c>
      <c r="C23" s="36" t="s">
        <v>100</v>
      </c>
      <c r="D23" s="39"/>
      <c r="E23" s="40"/>
      <c r="F23" s="6"/>
      <c r="G23" s="6"/>
      <c r="H23" s="6"/>
      <c r="I23" s="6"/>
      <c r="J23" s="10">
        <f t="shared" si="0"/>
        <v>0</v>
      </c>
    </row>
    <row r="24" spans="1:10" ht="14.25" thickBot="1" thickTop="1">
      <c r="A24" s="11">
        <v>37335</v>
      </c>
      <c r="B24" s="45" t="s">
        <v>65</v>
      </c>
      <c r="C24" s="36"/>
      <c r="D24" s="39"/>
      <c r="E24" s="40"/>
      <c r="F24" s="6"/>
      <c r="G24" s="6"/>
      <c r="H24" s="6"/>
      <c r="I24" s="6"/>
      <c r="J24" s="10">
        <f t="shared" si="0"/>
        <v>0</v>
      </c>
    </row>
    <row r="25" spans="1:10" ht="14.25" thickBot="1" thickTop="1">
      <c r="A25" s="11">
        <v>37336</v>
      </c>
      <c r="B25" s="45" t="s">
        <v>66</v>
      </c>
      <c r="C25" s="36"/>
      <c r="D25" s="39"/>
      <c r="E25" s="40"/>
      <c r="F25" s="6"/>
      <c r="G25" s="6"/>
      <c r="H25" s="6"/>
      <c r="I25" s="6"/>
      <c r="J25" s="10">
        <f t="shared" si="0"/>
        <v>0</v>
      </c>
    </row>
    <row r="26" spans="1:10" ht="14.25" thickBot="1" thickTop="1">
      <c r="A26" s="11">
        <v>37337</v>
      </c>
      <c r="B26" s="45" t="s">
        <v>60</v>
      </c>
      <c r="C26" s="36"/>
      <c r="D26" s="39"/>
      <c r="E26" s="40"/>
      <c r="F26" s="6"/>
      <c r="G26" s="6"/>
      <c r="H26" s="6"/>
      <c r="I26" s="6"/>
      <c r="J26" s="10">
        <f t="shared" si="0"/>
        <v>0</v>
      </c>
    </row>
    <row r="27" spans="1:10" ht="14.25" thickBot="1" thickTop="1">
      <c r="A27" s="11">
        <v>37338</v>
      </c>
      <c r="B27" s="45" t="s">
        <v>61</v>
      </c>
      <c r="C27" s="36" t="s">
        <v>101</v>
      </c>
      <c r="D27" s="39">
        <v>0.052083333333333336</v>
      </c>
      <c r="E27" s="40">
        <v>6</v>
      </c>
      <c r="F27" s="6"/>
      <c r="G27" s="6"/>
      <c r="H27" s="6"/>
      <c r="I27" s="6"/>
      <c r="J27" s="10">
        <f t="shared" si="0"/>
        <v>0</v>
      </c>
    </row>
    <row r="28" spans="1:10" ht="14.25" thickBot="1" thickTop="1">
      <c r="A28" s="11">
        <v>37339</v>
      </c>
      <c r="B28" s="38" t="s">
        <v>62</v>
      </c>
      <c r="C28" s="36"/>
      <c r="D28" s="39"/>
      <c r="E28" s="40"/>
      <c r="F28" s="6"/>
      <c r="G28" s="6"/>
      <c r="H28" s="6"/>
      <c r="I28" s="6"/>
      <c r="J28" s="10">
        <f t="shared" si="0"/>
        <v>0</v>
      </c>
    </row>
    <row r="29" spans="1:10" ht="14.25" thickBot="1" thickTop="1">
      <c r="A29" s="11">
        <v>37340</v>
      </c>
      <c r="B29" s="45" t="s">
        <v>63</v>
      </c>
      <c r="C29" s="36" t="s">
        <v>102</v>
      </c>
      <c r="D29" s="39">
        <v>0.041666666666666664</v>
      </c>
      <c r="E29" s="40">
        <v>7</v>
      </c>
      <c r="F29" s="6"/>
      <c r="G29" s="6"/>
      <c r="H29" s="6"/>
      <c r="I29" s="6"/>
      <c r="J29" s="10">
        <f t="shared" si="0"/>
        <v>0</v>
      </c>
    </row>
    <row r="30" spans="1:10" ht="14.25" thickBot="1" thickTop="1">
      <c r="A30" s="11">
        <v>37341</v>
      </c>
      <c r="B30" s="45" t="s">
        <v>64</v>
      </c>
      <c r="C30" s="36"/>
      <c r="D30" s="39"/>
      <c r="E30" s="40"/>
      <c r="F30" s="6"/>
      <c r="G30" s="6"/>
      <c r="H30" s="6"/>
      <c r="I30" s="6"/>
      <c r="J30" s="10">
        <f t="shared" si="0"/>
        <v>0</v>
      </c>
    </row>
    <row r="31" spans="1:10" ht="14.25" thickBot="1" thickTop="1">
      <c r="A31" s="11">
        <v>37342</v>
      </c>
      <c r="B31" s="45" t="s">
        <v>65</v>
      </c>
      <c r="C31" s="36"/>
      <c r="D31" s="39"/>
      <c r="E31" s="40"/>
      <c r="F31" s="6"/>
      <c r="G31" s="6"/>
      <c r="H31" s="6"/>
      <c r="I31" s="6"/>
      <c r="J31" s="10">
        <f t="shared" si="0"/>
        <v>0</v>
      </c>
    </row>
    <row r="32" spans="1:10" ht="14.25" thickBot="1" thickTop="1">
      <c r="A32" s="11">
        <v>37343</v>
      </c>
      <c r="B32" s="45" t="s">
        <v>66</v>
      </c>
      <c r="C32" s="36"/>
      <c r="D32" s="39"/>
      <c r="E32" s="40"/>
      <c r="F32" s="6"/>
      <c r="G32" s="6"/>
      <c r="H32" s="6"/>
      <c r="I32" s="6"/>
      <c r="J32" s="10">
        <f t="shared" si="0"/>
        <v>0</v>
      </c>
    </row>
    <row r="33" spans="1:10" ht="14.25" thickBot="1" thickTop="1">
      <c r="A33" s="11">
        <v>37344</v>
      </c>
      <c r="B33" s="38" t="s">
        <v>60</v>
      </c>
      <c r="C33" s="36" t="s">
        <v>103</v>
      </c>
      <c r="D33" s="39">
        <v>0.041666666666666664</v>
      </c>
      <c r="E33" s="40">
        <v>9</v>
      </c>
      <c r="F33" s="6"/>
      <c r="G33" s="6"/>
      <c r="H33" s="6"/>
      <c r="I33" s="6"/>
      <c r="J33" s="10">
        <f t="shared" si="0"/>
        <v>0</v>
      </c>
    </row>
    <row r="34" spans="1:10" ht="14.25" thickBot="1" thickTop="1">
      <c r="A34" s="11">
        <v>37345</v>
      </c>
      <c r="B34" s="45" t="s">
        <v>61</v>
      </c>
      <c r="C34" s="36" t="s">
        <v>104</v>
      </c>
      <c r="D34" s="39">
        <v>0.05555555555555555</v>
      </c>
      <c r="E34" s="40">
        <v>10</v>
      </c>
      <c r="F34" s="6"/>
      <c r="G34" s="6"/>
      <c r="H34" s="6"/>
      <c r="I34" s="6"/>
      <c r="J34" s="10">
        <f t="shared" si="0"/>
        <v>0</v>
      </c>
    </row>
    <row r="35" spans="1:10" ht="14.25" thickBot="1" thickTop="1">
      <c r="A35" s="11">
        <v>37346</v>
      </c>
      <c r="B35" s="38" t="s">
        <v>62</v>
      </c>
      <c r="C35" s="36" t="s">
        <v>105</v>
      </c>
      <c r="D35" s="39">
        <v>0.03125</v>
      </c>
      <c r="E35" s="40">
        <v>5</v>
      </c>
      <c r="F35" s="6"/>
      <c r="G35" s="6"/>
      <c r="H35" s="6"/>
      <c r="I35" s="6"/>
      <c r="J35" s="10">
        <f t="shared" si="0"/>
        <v>0</v>
      </c>
    </row>
    <row r="36" spans="1:10" ht="14.25" thickBot="1" thickTop="1">
      <c r="A36" s="42">
        <f>COUNTIF(A5:A35,"&gt;0")</f>
        <v>31</v>
      </c>
      <c r="B36" s="42">
        <f>COUNTIF(D5:D35,"&gt;0")</f>
        <v>9</v>
      </c>
      <c r="C36" s="15"/>
      <c r="D36" s="41">
        <f aca="true" t="shared" si="1" ref="D36:J36">SUM(D5:D35)</f>
        <v>0.4097222222222222</v>
      </c>
      <c r="E36" s="43">
        <f t="shared" si="1"/>
        <v>75</v>
      </c>
      <c r="F36" s="16">
        <f t="shared" si="1"/>
        <v>0</v>
      </c>
      <c r="G36" s="16">
        <f t="shared" si="1"/>
        <v>0</v>
      </c>
      <c r="H36" s="16">
        <f t="shared" si="1"/>
        <v>0</v>
      </c>
      <c r="I36" s="16">
        <f t="shared" si="1"/>
        <v>0</v>
      </c>
      <c r="J36" s="16">
        <f t="shared" si="1"/>
        <v>0</v>
      </c>
    </row>
    <row r="37" spans="1:10" ht="14.25" thickBot="1" thickTop="1">
      <c r="A37" s="35" t="s">
        <v>2</v>
      </c>
      <c r="B37" s="31" t="s">
        <v>57</v>
      </c>
      <c r="C37" s="32" t="s">
        <v>42</v>
      </c>
      <c r="D37" s="32" t="s">
        <v>44</v>
      </c>
      <c r="E37" s="32" t="s">
        <v>45</v>
      </c>
      <c r="F37" s="32" t="s">
        <v>49</v>
      </c>
      <c r="G37" s="33" t="s">
        <v>48</v>
      </c>
      <c r="H37" s="33" t="s">
        <v>81</v>
      </c>
      <c r="I37" s="33" t="s">
        <v>85</v>
      </c>
      <c r="J37" s="34" t="s">
        <v>13</v>
      </c>
    </row>
    <row r="38" spans="6:10" ht="13.5" thickTop="1">
      <c r="F38" s="8"/>
      <c r="I38" s="1"/>
      <c r="J38"/>
    </row>
    <row r="39" spans="7:10" ht="12.75">
      <c r="G39"/>
      <c r="H39"/>
      <c r="I39"/>
      <c r="J39"/>
    </row>
    <row r="40" spans="3:10" ht="12.75">
      <c r="C40"/>
      <c r="D40"/>
      <c r="E40"/>
      <c r="F40"/>
      <c r="G40"/>
      <c r="H40"/>
      <c r="I40"/>
      <c r="J40"/>
    </row>
    <row r="41" spans="3:10" ht="12.75">
      <c r="C41"/>
      <c r="D41"/>
      <c r="E41"/>
      <c r="F41"/>
      <c r="G41"/>
      <c r="H41"/>
      <c r="I41"/>
      <c r="J41"/>
    </row>
    <row r="42" spans="4:10" ht="12.75">
      <c r="D42"/>
      <c r="E42"/>
      <c r="F42"/>
      <c r="G42"/>
      <c r="H42"/>
      <c r="I42"/>
      <c r="J42"/>
    </row>
    <row r="59" ht="13.5" customHeight="1"/>
    <row r="60" ht="12.75" customHeight="1"/>
    <row r="61" ht="13.5" customHeight="1"/>
  </sheetData>
  <mergeCells count="3">
    <mergeCell ref="A1:J1"/>
    <mergeCell ref="A2:J2"/>
    <mergeCell ref="A3:J3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selection activeCell="A35" sqref="A35:IV35"/>
    </sheetView>
  </sheetViews>
  <sheetFormatPr defaultColWidth="9.140625" defaultRowHeight="12.75"/>
  <cols>
    <col min="1" max="1" width="10.140625" style="13" bestFit="1" customWidth="1"/>
    <col min="2" max="2" width="10.140625" style="13" customWidth="1"/>
    <col min="3" max="3" width="38.00390625" style="1" customWidth="1"/>
    <col min="4" max="4" width="10.28125" style="1" bestFit="1" customWidth="1"/>
    <col min="5" max="6" width="9.140625" style="1" customWidth="1"/>
    <col min="7" max="9" width="9.140625" style="8" customWidth="1"/>
    <col min="10" max="10" width="9.140625" style="1" customWidth="1"/>
  </cols>
  <sheetData>
    <row r="1" spans="1:10" ht="20.25">
      <c r="A1" s="70" t="s">
        <v>47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18">
      <c r="A2" s="73" t="s">
        <v>87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ht="15.75">
      <c r="A3" s="76" t="s">
        <v>41</v>
      </c>
      <c r="B3" s="77"/>
      <c r="C3" s="77"/>
      <c r="D3" s="77"/>
      <c r="E3" s="77"/>
      <c r="F3" s="77"/>
      <c r="G3" s="77"/>
      <c r="H3" s="77"/>
      <c r="I3" s="77"/>
      <c r="J3" s="77"/>
    </row>
    <row r="4" spans="1:10" ht="13.5" thickBot="1">
      <c r="A4" s="12" t="s">
        <v>2</v>
      </c>
      <c r="B4" s="12" t="s">
        <v>43</v>
      </c>
      <c r="C4" s="2" t="s">
        <v>42</v>
      </c>
      <c r="D4" s="2" t="s">
        <v>44</v>
      </c>
      <c r="E4" s="2" t="s">
        <v>45</v>
      </c>
      <c r="F4" s="2" t="s">
        <v>49</v>
      </c>
      <c r="G4" s="7" t="s">
        <v>48</v>
      </c>
      <c r="H4" s="7" t="s">
        <v>81</v>
      </c>
      <c r="I4" s="7" t="s">
        <v>85</v>
      </c>
      <c r="J4" s="2" t="s">
        <v>13</v>
      </c>
    </row>
    <row r="5" spans="1:10" ht="14.25" thickBot="1" thickTop="1">
      <c r="A5" s="11">
        <v>37347</v>
      </c>
      <c r="B5" s="38" t="s">
        <v>63</v>
      </c>
      <c r="C5" s="36"/>
      <c r="D5" s="39"/>
      <c r="E5" s="40"/>
      <c r="F5" s="6"/>
      <c r="G5" s="6"/>
      <c r="H5" s="6"/>
      <c r="I5" s="6"/>
      <c r="J5" s="10">
        <f aca="true" t="shared" si="0" ref="J5:J34">SUM($F5:$I5)</f>
        <v>0</v>
      </c>
    </row>
    <row r="6" spans="1:10" ht="14.25" thickBot="1" thickTop="1">
      <c r="A6" s="11">
        <v>37348</v>
      </c>
      <c r="B6" s="36" t="s">
        <v>64</v>
      </c>
      <c r="C6" s="36"/>
      <c r="D6" s="39"/>
      <c r="E6" s="40"/>
      <c r="F6" s="6"/>
      <c r="G6" s="6"/>
      <c r="H6" s="6"/>
      <c r="I6" s="6"/>
      <c r="J6" s="10">
        <f t="shared" si="0"/>
        <v>0</v>
      </c>
    </row>
    <row r="7" spans="1:10" ht="14.25" thickBot="1" thickTop="1">
      <c r="A7" s="11">
        <v>37349</v>
      </c>
      <c r="B7" s="36" t="s">
        <v>65</v>
      </c>
      <c r="C7" s="36" t="s">
        <v>106</v>
      </c>
      <c r="D7" s="39">
        <v>0.027777777777777776</v>
      </c>
      <c r="E7" s="40">
        <v>4</v>
      </c>
      <c r="F7" s="6">
        <v>200</v>
      </c>
      <c r="G7" s="6"/>
      <c r="H7" s="6">
        <v>30</v>
      </c>
      <c r="I7" s="6"/>
      <c r="J7" s="10">
        <f t="shared" si="0"/>
        <v>230</v>
      </c>
    </row>
    <row r="8" spans="1:10" ht="14.25" thickBot="1" thickTop="1">
      <c r="A8" s="11">
        <v>37350</v>
      </c>
      <c r="B8" s="36" t="s">
        <v>66</v>
      </c>
      <c r="C8" s="36"/>
      <c r="D8" s="39"/>
      <c r="E8" s="40"/>
      <c r="F8" s="6"/>
      <c r="G8" s="6"/>
      <c r="H8" s="6"/>
      <c r="I8" s="6"/>
      <c r="J8" s="10">
        <f t="shared" si="0"/>
        <v>0</v>
      </c>
    </row>
    <row r="9" spans="1:10" ht="14.25" thickBot="1" thickTop="1">
      <c r="A9" s="11">
        <v>37351</v>
      </c>
      <c r="B9" s="36" t="s">
        <v>60</v>
      </c>
      <c r="C9" s="36"/>
      <c r="D9" s="39"/>
      <c r="E9" s="40"/>
      <c r="F9" s="6"/>
      <c r="G9" s="6"/>
      <c r="H9" s="6"/>
      <c r="I9" s="6"/>
      <c r="J9" s="10">
        <f t="shared" si="0"/>
        <v>0</v>
      </c>
    </row>
    <row r="10" spans="1:10" ht="14.25" thickBot="1" thickTop="1">
      <c r="A10" s="11">
        <v>37352</v>
      </c>
      <c r="B10" s="52" t="s">
        <v>61</v>
      </c>
      <c r="C10" s="36" t="s">
        <v>110</v>
      </c>
      <c r="D10" s="39">
        <v>0.03125</v>
      </c>
      <c r="E10" s="40">
        <v>10</v>
      </c>
      <c r="F10" s="6">
        <v>200</v>
      </c>
      <c r="G10" s="6"/>
      <c r="H10" s="6">
        <v>160</v>
      </c>
      <c r="I10" s="6"/>
      <c r="J10" s="10">
        <f t="shared" si="0"/>
        <v>360</v>
      </c>
    </row>
    <row r="11" spans="1:10" ht="14.25" thickBot="1" thickTop="1">
      <c r="A11" s="11">
        <v>37353</v>
      </c>
      <c r="B11" s="53" t="s">
        <v>62</v>
      </c>
      <c r="C11" s="36" t="s">
        <v>111</v>
      </c>
      <c r="D11" s="39">
        <v>0.041666666666666664</v>
      </c>
      <c r="E11" s="40">
        <v>4</v>
      </c>
      <c r="F11" s="6"/>
      <c r="G11" s="6"/>
      <c r="H11" s="6"/>
      <c r="I11" s="6"/>
      <c r="J11" s="10">
        <f t="shared" si="0"/>
        <v>0</v>
      </c>
    </row>
    <row r="12" spans="1:10" ht="14.25" thickBot="1" thickTop="1">
      <c r="A12" s="11">
        <v>37354</v>
      </c>
      <c r="B12" s="36" t="s">
        <v>63</v>
      </c>
      <c r="C12" s="36"/>
      <c r="D12" s="39"/>
      <c r="E12" s="40"/>
      <c r="F12" s="6"/>
      <c r="G12" s="6"/>
      <c r="H12" s="6"/>
      <c r="I12" s="6"/>
      <c r="J12" s="10">
        <f t="shared" si="0"/>
        <v>0</v>
      </c>
    </row>
    <row r="13" spans="1:10" ht="14.25" thickBot="1" thickTop="1">
      <c r="A13" s="11">
        <v>37355</v>
      </c>
      <c r="B13" s="36" t="s">
        <v>64</v>
      </c>
      <c r="C13" s="36"/>
      <c r="D13" s="39"/>
      <c r="E13" s="40"/>
      <c r="F13" s="6"/>
      <c r="G13" s="6"/>
      <c r="H13" s="6"/>
      <c r="I13" s="6"/>
      <c r="J13" s="10">
        <f t="shared" si="0"/>
        <v>0</v>
      </c>
    </row>
    <row r="14" spans="1:10" ht="14.25" thickBot="1" thickTop="1">
      <c r="A14" s="11">
        <v>37356</v>
      </c>
      <c r="B14" s="36" t="s">
        <v>65</v>
      </c>
      <c r="C14" s="36" t="s">
        <v>112</v>
      </c>
      <c r="D14" s="39">
        <v>0.013888888888888888</v>
      </c>
      <c r="E14" s="40">
        <v>2</v>
      </c>
      <c r="F14" s="6"/>
      <c r="G14" s="6"/>
      <c r="H14" s="6"/>
      <c r="I14" s="6"/>
      <c r="J14" s="10">
        <f t="shared" si="0"/>
        <v>0</v>
      </c>
    </row>
    <row r="15" spans="1:10" ht="14.25" thickBot="1" thickTop="1">
      <c r="A15" s="11">
        <v>37357</v>
      </c>
      <c r="B15" s="36" t="s">
        <v>66</v>
      </c>
      <c r="C15" s="36"/>
      <c r="D15" s="39"/>
      <c r="E15" s="40"/>
      <c r="F15" s="6"/>
      <c r="G15" s="6"/>
      <c r="H15" s="6"/>
      <c r="I15" s="6"/>
      <c r="J15" s="10">
        <f t="shared" si="0"/>
        <v>0</v>
      </c>
    </row>
    <row r="16" spans="1:10" ht="14.25" thickBot="1" thickTop="1">
      <c r="A16" s="11">
        <v>37358</v>
      </c>
      <c r="B16" s="36" t="s">
        <v>60</v>
      </c>
      <c r="C16" s="36"/>
      <c r="D16" s="39"/>
      <c r="E16" s="40"/>
      <c r="F16" s="6"/>
      <c r="G16" s="6"/>
      <c r="H16" s="6"/>
      <c r="I16" s="6"/>
      <c r="J16" s="10">
        <f t="shared" si="0"/>
        <v>0</v>
      </c>
    </row>
    <row r="17" spans="1:10" ht="14.25" thickBot="1" thickTop="1">
      <c r="A17" s="11">
        <v>37359</v>
      </c>
      <c r="B17" s="52" t="s">
        <v>61</v>
      </c>
      <c r="C17" s="36"/>
      <c r="D17" s="39"/>
      <c r="E17" s="40"/>
      <c r="F17" s="6"/>
      <c r="G17" s="6"/>
      <c r="H17" s="6"/>
      <c r="I17" s="6"/>
      <c r="J17" s="10">
        <f t="shared" si="0"/>
        <v>0</v>
      </c>
    </row>
    <row r="18" spans="1:10" ht="14.25" thickBot="1" thickTop="1">
      <c r="A18" s="11">
        <v>37360</v>
      </c>
      <c r="B18" s="53" t="s">
        <v>62</v>
      </c>
      <c r="C18" s="36"/>
      <c r="D18" s="39"/>
      <c r="E18" s="40"/>
      <c r="F18" s="6"/>
      <c r="G18" s="6"/>
      <c r="H18" s="6"/>
      <c r="I18" s="6"/>
      <c r="J18" s="10">
        <f t="shared" si="0"/>
        <v>0</v>
      </c>
    </row>
    <row r="19" spans="1:10" ht="14.25" thickBot="1" thickTop="1">
      <c r="A19" s="11">
        <v>37361</v>
      </c>
      <c r="B19" s="36" t="s">
        <v>63</v>
      </c>
      <c r="C19" s="36"/>
      <c r="D19" s="39"/>
      <c r="E19" s="40"/>
      <c r="F19" s="6"/>
      <c r="G19" s="6"/>
      <c r="H19" s="6"/>
      <c r="I19" s="6"/>
      <c r="J19" s="10">
        <f t="shared" si="0"/>
        <v>0</v>
      </c>
    </row>
    <row r="20" spans="1:10" ht="14.25" thickBot="1" thickTop="1">
      <c r="A20" s="11">
        <v>37362</v>
      </c>
      <c r="B20" s="36" t="s">
        <v>64</v>
      </c>
      <c r="C20" s="36"/>
      <c r="D20" s="39"/>
      <c r="E20" s="40"/>
      <c r="F20" s="6"/>
      <c r="G20" s="6"/>
      <c r="H20" s="6"/>
      <c r="I20" s="6"/>
      <c r="J20" s="10">
        <f t="shared" si="0"/>
        <v>0</v>
      </c>
    </row>
    <row r="21" spans="1:10" ht="14.25" thickBot="1" thickTop="1">
      <c r="A21" s="11">
        <v>37363</v>
      </c>
      <c r="B21" s="36" t="s">
        <v>65</v>
      </c>
      <c r="C21" s="36"/>
      <c r="D21" s="39"/>
      <c r="E21" s="40"/>
      <c r="F21" s="6"/>
      <c r="G21" s="6"/>
      <c r="H21" s="6"/>
      <c r="I21" s="6"/>
      <c r="J21" s="10">
        <f t="shared" si="0"/>
        <v>0</v>
      </c>
    </row>
    <row r="22" spans="1:10" ht="14.25" thickBot="1" thickTop="1">
      <c r="A22" s="11">
        <v>37364</v>
      </c>
      <c r="B22" s="36" t="s">
        <v>66</v>
      </c>
      <c r="C22" s="36" t="s">
        <v>113</v>
      </c>
      <c r="D22" s="39">
        <v>0.041666666666666664</v>
      </c>
      <c r="E22" s="40">
        <v>7</v>
      </c>
      <c r="F22" s="6"/>
      <c r="G22" s="6"/>
      <c r="H22" s="6"/>
      <c r="I22" s="6"/>
      <c r="J22" s="10">
        <f t="shared" si="0"/>
        <v>0</v>
      </c>
    </row>
    <row r="23" spans="1:10" ht="14.25" thickBot="1" thickTop="1">
      <c r="A23" s="11">
        <v>37365</v>
      </c>
      <c r="B23" s="36" t="s">
        <v>60</v>
      </c>
      <c r="C23" s="36"/>
      <c r="D23" s="39"/>
      <c r="E23" s="40"/>
      <c r="F23" s="6"/>
      <c r="G23" s="6"/>
      <c r="H23" s="6"/>
      <c r="I23" s="6"/>
      <c r="J23" s="10">
        <f t="shared" si="0"/>
        <v>0</v>
      </c>
    </row>
    <row r="24" spans="1:10" ht="14.25" thickBot="1" thickTop="1">
      <c r="A24" s="11">
        <v>37366</v>
      </c>
      <c r="B24" s="52" t="s">
        <v>61</v>
      </c>
      <c r="C24" s="36" t="s">
        <v>114</v>
      </c>
      <c r="D24" s="39">
        <v>0.020833333333333332</v>
      </c>
      <c r="E24" s="40">
        <v>5</v>
      </c>
      <c r="F24" s="6">
        <v>200</v>
      </c>
      <c r="G24" s="6"/>
      <c r="H24" s="6"/>
      <c r="I24" s="6"/>
      <c r="J24" s="10">
        <f t="shared" si="0"/>
        <v>200</v>
      </c>
    </row>
    <row r="25" spans="1:10" ht="14.25" thickBot="1" thickTop="1">
      <c r="A25" s="11">
        <v>37367</v>
      </c>
      <c r="B25" s="53" t="s">
        <v>62</v>
      </c>
      <c r="C25" s="36" t="s">
        <v>115</v>
      </c>
      <c r="D25" s="39">
        <v>0.020833333333333332</v>
      </c>
      <c r="E25" s="40">
        <v>4</v>
      </c>
      <c r="F25" s="6">
        <v>200</v>
      </c>
      <c r="G25" s="6"/>
      <c r="H25" s="6"/>
      <c r="I25" s="6"/>
      <c r="J25" s="10">
        <f t="shared" si="0"/>
        <v>200</v>
      </c>
    </row>
    <row r="26" spans="1:10" ht="14.25" thickBot="1" thickTop="1">
      <c r="A26" s="11">
        <v>37368</v>
      </c>
      <c r="B26" s="36" t="s">
        <v>63</v>
      </c>
      <c r="C26" s="36"/>
      <c r="D26" s="39"/>
      <c r="E26" s="40"/>
      <c r="F26" s="6"/>
      <c r="G26" s="6"/>
      <c r="H26" s="6"/>
      <c r="I26" s="6"/>
      <c r="J26" s="10">
        <f t="shared" si="0"/>
        <v>0</v>
      </c>
    </row>
    <row r="27" spans="1:10" ht="14.25" thickBot="1" thickTop="1">
      <c r="A27" s="11">
        <v>37369</v>
      </c>
      <c r="B27" s="36" t="s">
        <v>64</v>
      </c>
      <c r="C27" s="36"/>
      <c r="D27" s="39"/>
      <c r="E27" s="40"/>
      <c r="F27" s="6"/>
      <c r="G27" s="6"/>
      <c r="H27" s="6"/>
      <c r="I27" s="6"/>
      <c r="J27" s="10">
        <f t="shared" si="0"/>
        <v>0</v>
      </c>
    </row>
    <row r="28" spans="1:10" ht="14.25" thickBot="1" thickTop="1">
      <c r="A28" s="11">
        <v>37370</v>
      </c>
      <c r="B28" s="36" t="s">
        <v>65</v>
      </c>
      <c r="C28" s="36"/>
      <c r="D28" s="39"/>
      <c r="E28" s="40"/>
      <c r="F28" s="6"/>
      <c r="G28" s="6"/>
      <c r="H28" s="6"/>
      <c r="I28" s="6"/>
      <c r="J28" s="10">
        <f t="shared" si="0"/>
        <v>0</v>
      </c>
    </row>
    <row r="29" spans="1:10" ht="14.25" thickBot="1" thickTop="1">
      <c r="A29" s="11">
        <v>37371</v>
      </c>
      <c r="B29" s="36" t="s">
        <v>66</v>
      </c>
      <c r="C29" s="36" t="s">
        <v>119</v>
      </c>
      <c r="D29" s="39">
        <v>0.034722222222222224</v>
      </c>
      <c r="E29" s="40">
        <v>7</v>
      </c>
      <c r="F29" s="6">
        <v>200</v>
      </c>
      <c r="G29" s="6">
        <v>50</v>
      </c>
      <c r="H29" s="6">
        <v>30</v>
      </c>
      <c r="I29" s="6"/>
      <c r="J29" s="10">
        <f t="shared" si="0"/>
        <v>280</v>
      </c>
    </row>
    <row r="30" spans="1:10" ht="14.25" thickBot="1" thickTop="1">
      <c r="A30" s="11">
        <v>37372</v>
      </c>
      <c r="B30" s="36" t="s">
        <v>60</v>
      </c>
      <c r="C30" s="36"/>
      <c r="D30" s="39"/>
      <c r="E30" s="40"/>
      <c r="F30" s="6"/>
      <c r="G30" s="6"/>
      <c r="H30" s="6"/>
      <c r="I30" s="6"/>
      <c r="J30" s="10">
        <f t="shared" si="0"/>
        <v>0</v>
      </c>
    </row>
    <row r="31" spans="1:10" ht="14.25" thickBot="1" thickTop="1">
      <c r="A31" s="11">
        <v>37373</v>
      </c>
      <c r="B31" s="52" t="s">
        <v>61</v>
      </c>
      <c r="C31" s="36" t="s">
        <v>118</v>
      </c>
      <c r="D31" s="39">
        <v>0.03125</v>
      </c>
      <c r="E31" s="40">
        <v>10</v>
      </c>
      <c r="F31" s="6">
        <v>200</v>
      </c>
      <c r="G31" s="6">
        <v>50</v>
      </c>
      <c r="H31" s="6">
        <v>130</v>
      </c>
      <c r="I31" s="6"/>
      <c r="J31" s="10">
        <f t="shared" si="0"/>
        <v>380</v>
      </c>
    </row>
    <row r="32" spans="1:10" ht="14.25" thickBot="1" thickTop="1">
      <c r="A32" s="11">
        <v>37374</v>
      </c>
      <c r="B32" s="53" t="s">
        <v>62</v>
      </c>
      <c r="C32" s="36" t="s">
        <v>113</v>
      </c>
      <c r="D32" s="39">
        <v>0.041666666666666664</v>
      </c>
      <c r="E32" s="40">
        <v>10</v>
      </c>
      <c r="F32" s="6"/>
      <c r="G32" s="6"/>
      <c r="H32" s="6"/>
      <c r="I32" s="6"/>
      <c r="J32" s="10">
        <f t="shared" si="0"/>
        <v>0</v>
      </c>
    </row>
    <row r="33" spans="1:10" ht="14.25" thickBot="1" thickTop="1">
      <c r="A33" s="11">
        <v>37375</v>
      </c>
      <c r="B33" s="36" t="s">
        <v>63</v>
      </c>
      <c r="C33" s="36"/>
      <c r="D33" s="39"/>
      <c r="E33" s="40"/>
      <c r="F33" s="6"/>
      <c r="G33" s="6"/>
      <c r="H33" s="6"/>
      <c r="I33" s="6"/>
      <c r="J33" s="10">
        <f t="shared" si="0"/>
        <v>0</v>
      </c>
    </row>
    <row r="34" spans="1:10" ht="14.25" thickBot="1" thickTop="1">
      <c r="A34" s="11">
        <v>37376</v>
      </c>
      <c r="B34" s="36" t="s">
        <v>64</v>
      </c>
      <c r="C34" s="36"/>
      <c r="D34" s="39"/>
      <c r="E34" s="40"/>
      <c r="F34" s="6"/>
      <c r="G34" s="6"/>
      <c r="H34" s="6"/>
      <c r="I34" s="6"/>
      <c r="J34" s="10">
        <f t="shared" si="0"/>
        <v>0</v>
      </c>
    </row>
    <row r="35" spans="1:10" ht="14.25" thickBot="1" thickTop="1">
      <c r="A35" s="11"/>
      <c r="B35" s="36"/>
      <c r="C35" s="36"/>
      <c r="D35" s="39"/>
      <c r="E35" s="40"/>
      <c r="F35" s="6"/>
      <c r="G35" s="6"/>
      <c r="H35" s="6"/>
      <c r="I35" s="6"/>
      <c r="J35" s="10"/>
    </row>
    <row r="36" spans="1:10" ht="14.25" thickBot="1" thickTop="1">
      <c r="A36" s="42">
        <f>COUNTIF(A5:A34,"&gt;0")</f>
        <v>30</v>
      </c>
      <c r="B36" s="42">
        <f>COUNTIF(D5:D34,"&gt;0")</f>
        <v>10</v>
      </c>
      <c r="C36" s="15"/>
      <c r="D36" s="41">
        <f aca="true" t="shared" si="1" ref="D36:J36">SUM(D5:D34)</f>
        <v>0.3055555555555556</v>
      </c>
      <c r="E36" s="43">
        <f t="shared" si="1"/>
        <v>63</v>
      </c>
      <c r="F36" s="16">
        <f t="shared" si="1"/>
        <v>1200</v>
      </c>
      <c r="G36" s="16">
        <f t="shared" si="1"/>
        <v>100</v>
      </c>
      <c r="H36" s="16">
        <f t="shared" si="1"/>
        <v>350</v>
      </c>
      <c r="I36" s="16">
        <f t="shared" si="1"/>
        <v>0</v>
      </c>
      <c r="J36" s="16">
        <f t="shared" si="1"/>
        <v>1650</v>
      </c>
    </row>
    <row r="37" spans="1:10" ht="14.25" thickBot="1" thickTop="1">
      <c r="A37" s="35" t="s">
        <v>2</v>
      </c>
      <c r="B37" s="31" t="s">
        <v>57</v>
      </c>
      <c r="C37" s="32" t="s">
        <v>42</v>
      </c>
      <c r="D37" s="32" t="s">
        <v>44</v>
      </c>
      <c r="E37" s="32" t="s">
        <v>45</v>
      </c>
      <c r="F37" s="32" t="s">
        <v>49</v>
      </c>
      <c r="G37" s="33" t="s">
        <v>48</v>
      </c>
      <c r="H37" s="33" t="s">
        <v>81</v>
      </c>
      <c r="I37" s="33" t="s">
        <v>85</v>
      </c>
      <c r="J37" s="34" t="s">
        <v>13</v>
      </c>
    </row>
    <row r="38" spans="6:10" ht="13.5" thickTop="1">
      <c r="F38" s="8"/>
      <c r="I38" s="1"/>
      <c r="J38"/>
    </row>
    <row r="39" spans="7:10" ht="12.75">
      <c r="G39"/>
      <c r="H39"/>
      <c r="I39"/>
      <c r="J39"/>
    </row>
    <row r="40" spans="3:10" ht="12.75">
      <c r="C40"/>
      <c r="D40"/>
      <c r="E40"/>
      <c r="F40"/>
      <c r="G40"/>
      <c r="H40"/>
      <c r="I40"/>
      <c r="J40"/>
    </row>
    <row r="41" spans="3:10" ht="12.75">
      <c r="C41"/>
      <c r="D41"/>
      <c r="E41"/>
      <c r="F41"/>
      <c r="G41"/>
      <c r="H41"/>
      <c r="I41"/>
      <c r="J41"/>
    </row>
    <row r="42" spans="4:10" ht="12.75">
      <c r="D42"/>
      <c r="E42"/>
      <c r="F42"/>
      <c r="G42"/>
      <c r="H42"/>
      <c r="I42"/>
      <c r="J42"/>
    </row>
    <row r="59" ht="13.5" customHeight="1"/>
    <row r="60" ht="12.75" customHeight="1"/>
    <row r="61" ht="13.5" customHeight="1"/>
  </sheetData>
  <mergeCells count="3">
    <mergeCell ref="A1:J1"/>
    <mergeCell ref="A2:J2"/>
    <mergeCell ref="A3:J3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J34" sqref="J34"/>
    </sheetView>
  </sheetViews>
  <sheetFormatPr defaultColWidth="9.140625" defaultRowHeight="12.75"/>
  <cols>
    <col min="1" max="1" width="10.140625" style="13" bestFit="1" customWidth="1"/>
    <col min="2" max="2" width="10.140625" style="13" customWidth="1"/>
    <col min="3" max="3" width="38.00390625" style="1" customWidth="1"/>
    <col min="4" max="4" width="10.28125" style="1" bestFit="1" customWidth="1"/>
    <col min="5" max="6" width="9.140625" style="1" customWidth="1"/>
    <col min="7" max="9" width="9.140625" style="8" customWidth="1"/>
    <col min="10" max="10" width="9.140625" style="1" customWidth="1"/>
  </cols>
  <sheetData>
    <row r="1" spans="1:13" ht="20.25">
      <c r="A1" s="70" t="s">
        <v>47</v>
      </c>
      <c r="B1" s="99"/>
      <c r="C1" s="99"/>
      <c r="D1" s="99"/>
      <c r="E1" s="99"/>
      <c r="F1" s="99"/>
      <c r="G1" s="99"/>
      <c r="H1" s="99"/>
      <c r="I1" s="99"/>
      <c r="J1" s="99"/>
      <c r="K1" s="100" t="s">
        <v>147</v>
      </c>
      <c r="L1" s="100"/>
      <c r="M1" s="100"/>
    </row>
    <row r="2" spans="1:14" ht="18">
      <c r="A2" s="73" t="s">
        <v>98</v>
      </c>
      <c r="B2" s="74"/>
      <c r="C2" s="74"/>
      <c r="D2" s="74"/>
      <c r="E2" s="74"/>
      <c r="F2" s="74"/>
      <c r="G2" s="74"/>
      <c r="H2" s="74"/>
      <c r="I2" s="74"/>
      <c r="J2" s="74"/>
      <c r="K2" s="1" t="s">
        <v>148</v>
      </c>
      <c r="L2" s="1" t="s">
        <v>149</v>
      </c>
      <c r="M2" s="1" t="s">
        <v>150</v>
      </c>
      <c r="N2" s="1" t="s">
        <v>158</v>
      </c>
    </row>
    <row r="3" spans="1:14" ht="15.75">
      <c r="A3" s="76" t="s">
        <v>41</v>
      </c>
      <c r="B3" s="77"/>
      <c r="C3" s="77"/>
      <c r="D3" s="77"/>
      <c r="E3" s="77"/>
      <c r="F3" s="77"/>
      <c r="G3" s="77"/>
      <c r="H3" s="77"/>
      <c r="I3" s="77"/>
      <c r="J3" s="77"/>
      <c r="K3" s="1">
        <v>4</v>
      </c>
      <c r="L3" s="1">
        <v>3</v>
      </c>
      <c r="M3" s="1">
        <v>1</v>
      </c>
      <c r="N3" s="1">
        <v>8</v>
      </c>
    </row>
    <row r="4" spans="1:10" ht="13.5" thickBot="1">
      <c r="A4" s="12" t="s">
        <v>2</v>
      </c>
      <c r="B4" s="12" t="s">
        <v>43</v>
      </c>
      <c r="C4" s="2" t="s">
        <v>42</v>
      </c>
      <c r="D4" s="2" t="s">
        <v>44</v>
      </c>
      <c r="E4" s="2" t="s">
        <v>45</v>
      </c>
      <c r="F4" s="2" t="s">
        <v>49</v>
      </c>
      <c r="G4" s="7" t="s">
        <v>48</v>
      </c>
      <c r="H4" s="7" t="s">
        <v>81</v>
      </c>
      <c r="I4" s="7" t="s">
        <v>85</v>
      </c>
      <c r="J4" s="2" t="s">
        <v>13</v>
      </c>
    </row>
    <row r="5" spans="1:10" ht="14.25" thickBot="1" thickTop="1">
      <c r="A5" s="11">
        <v>37377</v>
      </c>
      <c r="B5" s="38" t="s">
        <v>65</v>
      </c>
      <c r="C5" s="36" t="s">
        <v>120</v>
      </c>
      <c r="D5" s="39">
        <v>0.09027777777777778</v>
      </c>
      <c r="E5" s="40">
        <v>22</v>
      </c>
      <c r="F5" s="6"/>
      <c r="G5" s="6"/>
      <c r="H5" s="6"/>
      <c r="I5" s="6"/>
      <c r="J5" s="10">
        <f aca="true" t="shared" si="0" ref="J5:J35">SUM($F5:$I5)</f>
        <v>0</v>
      </c>
    </row>
    <row r="6" spans="1:10" ht="14.25" thickBot="1" thickTop="1">
      <c r="A6" s="11">
        <v>37378</v>
      </c>
      <c r="B6" s="55" t="s">
        <v>66</v>
      </c>
      <c r="C6" s="36"/>
      <c r="D6" s="39"/>
      <c r="E6" s="40"/>
      <c r="F6" s="6"/>
      <c r="G6" s="6"/>
      <c r="H6" s="6"/>
      <c r="I6" s="6"/>
      <c r="J6" s="10">
        <f t="shared" si="0"/>
        <v>0</v>
      </c>
    </row>
    <row r="7" spans="1:10" ht="14.25" thickBot="1" thickTop="1">
      <c r="A7" s="11">
        <v>37379</v>
      </c>
      <c r="B7" s="55" t="s">
        <v>60</v>
      </c>
      <c r="C7" s="36"/>
      <c r="D7" s="39"/>
      <c r="E7" s="40"/>
      <c r="F7" s="6"/>
      <c r="G7" s="6"/>
      <c r="H7" s="6"/>
      <c r="I7" s="6"/>
      <c r="J7" s="10">
        <f t="shared" si="0"/>
        <v>0</v>
      </c>
    </row>
    <row r="8" spans="1:10" ht="14.25" thickBot="1" thickTop="1">
      <c r="A8" s="11">
        <v>37380</v>
      </c>
      <c r="B8" s="55" t="s">
        <v>61</v>
      </c>
      <c r="C8" s="36" t="s">
        <v>121</v>
      </c>
      <c r="D8" s="39">
        <v>0.030555555555555555</v>
      </c>
      <c r="E8" s="40">
        <v>10</v>
      </c>
      <c r="F8" s="6">
        <v>150</v>
      </c>
      <c r="G8" s="6"/>
      <c r="H8" s="6">
        <v>130</v>
      </c>
      <c r="I8" s="6"/>
      <c r="J8" s="10">
        <f t="shared" si="0"/>
        <v>280</v>
      </c>
    </row>
    <row r="9" spans="1:10" ht="14.25" thickBot="1" thickTop="1">
      <c r="A9" s="11">
        <v>37381</v>
      </c>
      <c r="B9" s="38" t="s">
        <v>62</v>
      </c>
      <c r="C9" s="36" t="s">
        <v>141</v>
      </c>
      <c r="D9" s="39">
        <v>0.034722222222222224</v>
      </c>
      <c r="E9" s="40">
        <v>7</v>
      </c>
      <c r="F9" s="6">
        <v>140</v>
      </c>
      <c r="G9" s="6"/>
      <c r="H9" s="6"/>
      <c r="I9" s="6"/>
      <c r="J9" s="10">
        <f t="shared" si="0"/>
        <v>140</v>
      </c>
    </row>
    <row r="10" spans="1:10" ht="14.25" thickBot="1" thickTop="1">
      <c r="A10" s="11">
        <v>37382</v>
      </c>
      <c r="B10" s="55" t="s">
        <v>63</v>
      </c>
      <c r="C10" s="36"/>
      <c r="D10" s="39"/>
      <c r="E10" s="40"/>
      <c r="F10" s="6"/>
      <c r="G10" s="6"/>
      <c r="H10" s="6"/>
      <c r="I10" s="6"/>
      <c r="J10" s="10">
        <f t="shared" si="0"/>
        <v>0</v>
      </c>
    </row>
    <row r="11" spans="1:10" ht="14.25" thickBot="1" thickTop="1">
      <c r="A11" s="11">
        <v>37383</v>
      </c>
      <c r="B11" s="55" t="s">
        <v>64</v>
      </c>
      <c r="C11" s="36" t="s">
        <v>142</v>
      </c>
      <c r="D11" s="39">
        <v>0.025694444444444447</v>
      </c>
      <c r="E11" s="40">
        <v>4</v>
      </c>
      <c r="F11" s="6">
        <v>20</v>
      </c>
      <c r="G11" s="6"/>
      <c r="H11" s="6"/>
      <c r="I11" s="6"/>
      <c r="J11" s="10">
        <f t="shared" si="0"/>
        <v>20</v>
      </c>
    </row>
    <row r="12" spans="1:10" ht="14.25" thickBot="1" thickTop="1">
      <c r="A12" s="11">
        <v>37384</v>
      </c>
      <c r="B12" s="55" t="s">
        <v>65</v>
      </c>
      <c r="C12" s="36"/>
      <c r="D12" s="39"/>
      <c r="E12" s="40"/>
      <c r="F12" s="6"/>
      <c r="G12" s="6"/>
      <c r="H12" s="6"/>
      <c r="I12" s="6"/>
      <c r="J12" s="10">
        <f t="shared" si="0"/>
        <v>0</v>
      </c>
    </row>
    <row r="13" spans="1:10" ht="14.25" thickBot="1" thickTop="1">
      <c r="A13" s="11">
        <v>37385</v>
      </c>
      <c r="B13" s="55" t="s">
        <v>66</v>
      </c>
      <c r="C13" s="36"/>
      <c r="D13" s="39"/>
      <c r="E13" s="40"/>
      <c r="F13" s="6"/>
      <c r="G13" s="6"/>
      <c r="H13" s="6"/>
      <c r="I13" s="6"/>
      <c r="J13" s="10">
        <f t="shared" si="0"/>
        <v>0</v>
      </c>
    </row>
    <row r="14" spans="1:10" ht="14.25" thickBot="1" thickTop="1">
      <c r="A14" s="11">
        <v>37386</v>
      </c>
      <c r="B14" s="55" t="s">
        <v>60</v>
      </c>
      <c r="C14" s="36"/>
      <c r="D14" s="39"/>
      <c r="E14" s="40"/>
      <c r="F14" s="6"/>
      <c r="G14" s="6"/>
      <c r="H14" s="6"/>
      <c r="I14" s="6"/>
      <c r="J14" s="10">
        <f t="shared" si="0"/>
        <v>0</v>
      </c>
    </row>
    <row r="15" spans="1:10" ht="14.25" thickBot="1" thickTop="1">
      <c r="A15" s="11">
        <v>37387</v>
      </c>
      <c r="B15" s="55" t="s">
        <v>61</v>
      </c>
      <c r="C15" s="36" t="s">
        <v>145</v>
      </c>
      <c r="D15" s="39">
        <v>0.05625</v>
      </c>
      <c r="E15" s="40">
        <v>8</v>
      </c>
      <c r="F15" s="6">
        <v>100</v>
      </c>
      <c r="G15" s="6">
        <v>75</v>
      </c>
      <c r="H15" s="6"/>
      <c r="I15" s="6"/>
      <c r="J15" s="10">
        <f t="shared" si="0"/>
        <v>175</v>
      </c>
    </row>
    <row r="16" spans="1:10" ht="14.25" thickBot="1" thickTop="1">
      <c r="A16" s="11">
        <v>37388</v>
      </c>
      <c r="B16" s="38" t="s">
        <v>62</v>
      </c>
      <c r="C16" s="36" t="s">
        <v>146</v>
      </c>
      <c r="D16" s="39">
        <v>0.04652777777777778</v>
      </c>
      <c r="E16" s="40">
        <v>8</v>
      </c>
      <c r="F16" s="6">
        <v>100</v>
      </c>
      <c r="G16" s="6">
        <v>75</v>
      </c>
      <c r="H16" s="6"/>
      <c r="I16" s="6"/>
      <c r="J16" s="10">
        <f t="shared" si="0"/>
        <v>175</v>
      </c>
    </row>
    <row r="17" spans="1:10" ht="14.25" thickBot="1" thickTop="1">
      <c r="A17" s="11">
        <v>37389</v>
      </c>
      <c r="B17" s="55" t="s">
        <v>63</v>
      </c>
      <c r="C17" s="36"/>
      <c r="D17" s="39"/>
      <c r="E17" s="40"/>
      <c r="F17" s="6"/>
      <c r="G17" s="6"/>
      <c r="H17" s="6"/>
      <c r="I17" s="6"/>
      <c r="J17" s="10">
        <f t="shared" si="0"/>
        <v>0</v>
      </c>
    </row>
    <row r="18" spans="1:10" ht="14.25" thickBot="1" thickTop="1">
      <c r="A18" s="11">
        <v>37390</v>
      </c>
      <c r="B18" s="55" t="s">
        <v>64</v>
      </c>
      <c r="C18" s="36"/>
      <c r="D18" s="39"/>
      <c r="E18" s="40"/>
      <c r="F18" s="6"/>
      <c r="G18" s="6"/>
      <c r="H18" s="6"/>
      <c r="I18" s="6"/>
      <c r="J18" s="10">
        <f t="shared" si="0"/>
        <v>0</v>
      </c>
    </row>
    <row r="19" spans="1:10" ht="14.25" thickBot="1" thickTop="1">
      <c r="A19" s="11">
        <v>37391</v>
      </c>
      <c r="B19" s="55" t="s">
        <v>65</v>
      </c>
      <c r="C19" s="36"/>
      <c r="D19" s="39"/>
      <c r="E19" s="40"/>
      <c r="F19" s="6"/>
      <c r="G19" s="6"/>
      <c r="H19" s="6"/>
      <c r="I19" s="6"/>
      <c r="J19" s="10">
        <f t="shared" si="0"/>
        <v>0</v>
      </c>
    </row>
    <row r="20" spans="1:10" ht="14.25" thickBot="1" thickTop="1">
      <c r="A20" s="11">
        <v>37392</v>
      </c>
      <c r="B20" s="55" t="s">
        <v>66</v>
      </c>
      <c r="C20" s="36"/>
      <c r="D20" s="39"/>
      <c r="E20" s="40"/>
      <c r="F20" s="6"/>
      <c r="G20" s="6"/>
      <c r="H20" s="6"/>
      <c r="I20" s="6"/>
      <c r="J20" s="10">
        <f t="shared" si="0"/>
        <v>0</v>
      </c>
    </row>
    <row r="21" spans="1:10" ht="14.25" thickBot="1" thickTop="1">
      <c r="A21" s="11">
        <v>37393</v>
      </c>
      <c r="B21" s="55" t="s">
        <v>60</v>
      </c>
      <c r="C21" s="36" t="s">
        <v>151</v>
      </c>
      <c r="D21" s="39">
        <v>0.03125</v>
      </c>
      <c r="E21" s="40">
        <v>10</v>
      </c>
      <c r="F21" s="6">
        <v>240</v>
      </c>
      <c r="G21" s="6">
        <v>50</v>
      </c>
      <c r="H21" s="6">
        <v>130</v>
      </c>
      <c r="I21" s="6"/>
      <c r="J21" s="10">
        <f t="shared" si="0"/>
        <v>420</v>
      </c>
    </row>
    <row r="22" spans="1:10" ht="14.25" thickBot="1" thickTop="1">
      <c r="A22" s="11">
        <v>37394</v>
      </c>
      <c r="B22" s="55" t="s">
        <v>61</v>
      </c>
      <c r="C22" s="36" t="s">
        <v>153</v>
      </c>
      <c r="D22" s="39">
        <v>0.052083333333333336</v>
      </c>
      <c r="E22" s="40">
        <v>10</v>
      </c>
      <c r="F22" s="6">
        <v>120</v>
      </c>
      <c r="G22" s="6">
        <v>50</v>
      </c>
      <c r="H22" s="6"/>
      <c r="I22" s="6"/>
      <c r="J22" s="10">
        <f t="shared" si="0"/>
        <v>170</v>
      </c>
    </row>
    <row r="23" spans="1:10" ht="14.25" thickBot="1" thickTop="1">
      <c r="A23" s="11">
        <v>37395</v>
      </c>
      <c r="B23" s="38" t="s">
        <v>62</v>
      </c>
      <c r="C23" s="36"/>
      <c r="D23" s="39"/>
      <c r="E23" s="40"/>
      <c r="F23" s="6"/>
      <c r="G23" s="6"/>
      <c r="H23" s="6"/>
      <c r="I23" s="6"/>
      <c r="J23" s="10">
        <f t="shared" si="0"/>
        <v>0</v>
      </c>
    </row>
    <row r="24" spans="1:10" ht="14.25" thickBot="1" thickTop="1">
      <c r="A24" s="11">
        <v>37396</v>
      </c>
      <c r="B24" s="38" t="s">
        <v>63</v>
      </c>
      <c r="C24" s="36" t="s">
        <v>152</v>
      </c>
      <c r="D24" s="39">
        <v>0.017361111111111112</v>
      </c>
      <c r="E24" s="40">
        <v>5</v>
      </c>
      <c r="F24" s="6">
        <v>200</v>
      </c>
      <c r="G24" s="6"/>
      <c r="H24" s="6">
        <v>120</v>
      </c>
      <c r="I24" s="6"/>
      <c r="J24" s="10">
        <f t="shared" si="0"/>
        <v>320</v>
      </c>
    </row>
    <row r="25" spans="1:10" ht="14.25" thickBot="1" thickTop="1">
      <c r="A25" s="11">
        <v>37397</v>
      </c>
      <c r="B25" s="55" t="s">
        <v>64</v>
      </c>
      <c r="C25" s="36"/>
      <c r="D25" s="39"/>
      <c r="E25" s="40"/>
      <c r="F25" s="6"/>
      <c r="G25" s="6"/>
      <c r="H25" s="6"/>
      <c r="I25" s="6"/>
      <c r="J25" s="10">
        <f t="shared" si="0"/>
        <v>0</v>
      </c>
    </row>
    <row r="26" spans="1:10" ht="14.25" thickBot="1" thickTop="1">
      <c r="A26" s="11">
        <v>37398</v>
      </c>
      <c r="B26" s="55" t="s">
        <v>65</v>
      </c>
      <c r="C26" s="36" t="s">
        <v>154</v>
      </c>
      <c r="D26" s="39">
        <v>0.05555555555555555</v>
      </c>
      <c r="E26" s="40">
        <v>10</v>
      </c>
      <c r="F26" s="6"/>
      <c r="G26" s="6"/>
      <c r="H26" s="6"/>
      <c r="I26" s="6"/>
      <c r="J26" s="10">
        <f t="shared" si="0"/>
        <v>0</v>
      </c>
    </row>
    <row r="27" spans="1:10" ht="14.25" thickBot="1" thickTop="1">
      <c r="A27" s="11">
        <v>37399</v>
      </c>
      <c r="B27" s="55" t="s">
        <v>66</v>
      </c>
      <c r="C27" s="36"/>
      <c r="D27" s="39"/>
      <c r="E27" s="40"/>
      <c r="F27" s="6"/>
      <c r="G27" s="6"/>
      <c r="H27" s="6"/>
      <c r="I27" s="6"/>
      <c r="J27" s="10">
        <f t="shared" si="0"/>
        <v>0</v>
      </c>
    </row>
    <row r="28" spans="1:10" ht="14.25" thickBot="1" thickTop="1">
      <c r="A28" s="11">
        <v>37400</v>
      </c>
      <c r="B28" s="55" t="s">
        <v>60</v>
      </c>
      <c r="C28" s="36"/>
      <c r="D28" s="39"/>
      <c r="E28" s="40"/>
      <c r="F28" s="6"/>
      <c r="G28" s="6"/>
      <c r="H28" s="6"/>
      <c r="I28" s="6"/>
      <c r="J28" s="10">
        <f t="shared" si="0"/>
        <v>0</v>
      </c>
    </row>
    <row r="29" spans="1:10" ht="14.25" thickBot="1" thickTop="1">
      <c r="A29" s="11">
        <v>37401</v>
      </c>
      <c r="B29" s="55" t="s">
        <v>61</v>
      </c>
      <c r="C29" s="36" t="s">
        <v>155</v>
      </c>
      <c r="D29" s="39">
        <v>0.052083333333333336</v>
      </c>
      <c r="E29" s="40">
        <v>13</v>
      </c>
      <c r="F29" s="6"/>
      <c r="G29" s="6"/>
      <c r="H29" s="6"/>
      <c r="I29" s="6"/>
      <c r="J29" s="10">
        <f t="shared" si="0"/>
        <v>0</v>
      </c>
    </row>
    <row r="30" spans="1:10" ht="14.25" thickBot="1" thickTop="1">
      <c r="A30" s="11">
        <v>37402</v>
      </c>
      <c r="B30" s="38" t="s">
        <v>62</v>
      </c>
      <c r="C30" s="36" t="s">
        <v>157</v>
      </c>
      <c r="D30" s="39">
        <v>0.13541666666666666</v>
      </c>
      <c r="E30" s="40">
        <v>26</v>
      </c>
      <c r="F30" s="6"/>
      <c r="G30" s="6">
        <v>25</v>
      </c>
      <c r="H30" s="6"/>
      <c r="I30" s="6"/>
      <c r="J30" s="10">
        <f t="shared" si="0"/>
        <v>25</v>
      </c>
    </row>
    <row r="31" spans="1:10" ht="14.25" thickBot="1" thickTop="1">
      <c r="A31" s="11">
        <v>37403</v>
      </c>
      <c r="B31" s="55" t="s">
        <v>63</v>
      </c>
      <c r="C31" s="36"/>
      <c r="D31" s="39"/>
      <c r="E31" s="40"/>
      <c r="F31" s="6"/>
      <c r="G31" s="6"/>
      <c r="H31" s="6"/>
      <c r="I31" s="6"/>
      <c r="J31" s="10">
        <f t="shared" si="0"/>
        <v>0</v>
      </c>
    </row>
    <row r="32" spans="1:10" ht="14.25" thickBot="1" thickTop="1">
      <c r="A32" s="11">
        <v>37404</v>
      </c>
      <c r="B32" s="55" t="s">
        <v>64</v>
      </c>
      <c r="C32" s="36"/>
      <c r="D32" s="39"/>
      <c r="E32" s="40"/>
      <c r="F32" s="6"/>
      <c r="G32" s="6"/>
      <c r="H32" s="6"/>
      <c r="I32" s="6"/>
      <c r="J32" s="10">
        <f t="shared" si="0"/>
        <v>0</v>
      </c>
    </row>
    <row r="33" spans="1:10" ht="14.25" thickBot="1" thickTop="1">
      <c r="A33" s="11">
        <v>37405</v>
      </c>
      <c r="B33" s="55" t="s">
        <v>65</v>
      </c>
      <c r="C33" s="36"/>
      <c r="D33" s="39"/>
      <c r="E33" s="40"/>
      <c r="F33" s="6"/>
      <c r="G33" s="6"/>
      <c r="H33" s="6"/>
      <c r="I33" s="6"/>
      <c r="J33" s="10">
        <f t="shared" si="0"/>
        <v>0</v>
      </c>
    </row>
    <row r="34" spans="1:10" ht="14.25" thickBot="1" thickTop="1">
      <c r="A34" s="11">
        <v>37406</v>
      </c>
      <c r="B34" s="55" t="s">
        <v>66</v>
      </c>
      <c r="C34" s="36" t="s">
        <v>156</v>
      </c>
      <c r="D34" s="39">
        <v>0.015277777777777777</v>
      </c>
      <c r="E34" s="40">
        <v>5</v>
      </c>
      <c r="F34" s="6">
        <v>160</v>
      </c>
      <c r="G34" s="6"/>
      <c r="H34" s="6">
        <v>200</v>
      </c>
      <c r="I34" s="6"/>
      <c r="J34" s="10">
        <f t="shared" si="0"/>
        <v>360</v>
      </c>
    </row>
    <row r="35" spans="1:10" ht="14.25" thickBot="1" thickTop="1">
      <c r="A35" s="11">
        <v>37407</v>
      </c>
      <c r="B35" s="55" t="s">
        <v>60</v>
      </c>
      <c r="C35" s="36"/>
      <c r="D35" s="39"/>
      <c r="E35" s="40"/>
      <c r="F35" s="6"/>
      <c r="G35" s="6"/>
      <c r="H35" s="6"/>
      <c r="I35" s="6"/>
      <c r="J35" s="10">
        <f t="shared" si="0"/>
        <v>0</v>
      </c>
    </row>
    <row r="36" spans="1:10" ht="14.25" thickBot="1" thickTop="1">
      <c r="A36" s="42">
        <f>COUNTIF(A5:A35,"&gt;0")</f>
        <v>31</v>
      </c>
      <c r="B36" s="42">
        <f>COUNTIF(D5:D35,"&gt;0")</f>
        <v>13</v>
      </c>
      <c r="C36" s="15"/>
      <c r="D36" s="41">
        <f aca="true" t="shared" si="1" ref="D36:J36">SUM(D5:D35)</f>
        <v>0.6430555555555555</v>
      </c>
      <c r="E36" s="43">
        <f t="shared" si="1"/>
        <v>138</v>
      </c>
      <c r="F36" s="16">
        <f t="shared" si="1"/>
        <v>1230</v>
      </c>
      <c r="G36" s="16">
        <f t="shared" si="1"/>
        <v>275</v>
      </c>
      <c r="H36" s="16">
        <f t="shared" si="1"/>
        <v>580</v>
      </c>
      <c r="I36" s="16">
        <f t="shared" si="1"/>
        <v>0</v>
      </c>
      <c r="J36" s="16">
        <f t="shared" si="1"/>
        <v>2085</v>
      </c>
    </row>
    <row r="37" spans="1:10" ht="14.25" thickBot="1" thickTop="1">
      <c r="A37" s="35" t="s">
        <v>2</v>
      </c>
      <c r="B37" s="31" t="s">
        <v>57</v>
      </c>
      <c r="C37" s="32" t="s">
        <v>42</v>
      </c>
      <c r="D37" s="32" t="s">
        <v>44</v>
      </c>
      <c r="E37" s="32" t="s">
        <v>45</v>
      </c>
      <c r="F37" s="32" t="s">
        <v>49</v>
      </c>
      <c r="G37" s="33" t="s">
        <v>48</v>
      </c>
      <c r="H37" s="33" t="s">
        <v>81</v>
      </c>
      <c r="I37" s="33" t="s">
        <v>85</v>
      </c>
      <c r="J37" s="34" t="s">
        <v>13</v>
      </c>
    </row>
    <row r="38" spans="6:10" ht="13.5" thickTop="1">
      <c r="F38" s="8"/>
      <c r="I38" s="1"/>
      <c r="J38"/>
    </row>
    <row r="39" spans="7:10" ht="12.75">
      <c r="G39"/>
      <c r="H39"/>
      <c r="I39"/>
      <c r="J39"/>
    </row>
    <row r="40" spans="3:10" ht="12.75">
      <c r="C40"/>
      <c r="D40"/>
      <c r="E40"/>
      <c r="F40"/>
      <c r="G40"/>
      <c r="H40"/>
      <c r="I40"/>
      <c r="J40"/>
    </row>
    <row r="41" spans="3:10" ht="12.75">
      <c r="C41"/>
      <c r="D41"/>
      <c r="E41"/>
      <c r="F41"/>
      <c r="G41"/>
      <c r="H41"/>
      <c r="I41"/>
      <c r="J41"/>
    </row>
    <row r="42" spans="4:10" ht="12.75">
      <c r="D42"/>
      <c r="E42"/>
      <c r="F42"/>
      <c r="G42"/>
      <c r="H42"/>
      <c r="I42"/>
      <c r="J42"/>
    </row>
    <row r="59" ht="13.5" customHeight="1"/>
    <row r="60" ht="12.75" customHeight="1"/>
    <row r="61" ht="13.5" customHeight="1"/>
  </sheetData>
  <mergeCells count="4">
    <mergeCell ref="A1:J1"/>
    <mergeCell ref="A2:J2"/>
    <mergeCell ref="A3:J3"/>
    <mergeCell ref="K1:M1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G35" sqref="G35"/>
    </sheetView>
  </sheetViews>
  <sheetFormatPr defaultColWidth="9.140625" defaultRowHeight="12.75"/>
  <cols>
    <col min="1" max="1" width="10.140625" style="13" bestFit="1" customWidth="1"/>
    <col min="2" max="2" width="10.140625" style="13" customWidth="1"/>
    <col min="3" max="3" width="38.00390625" style="1" customWidth="1"/>
    <col min="4" max="4" width="10.28125" style="1" bestFit="1" customWidth="1"/>
    <col min="5" max="6" width="9.140625" style="1" customWidth="1"/>
    <col min="7" max="9" width="9.140625" style="8" customWidth="1"/>
    <col min="10" max="10" width="9.140625" style="1" customWidth="1"/>
  </cols>
  <sheetData>
    <row r="1" spans="1:13" ht="20.25">
      <c r="A1" s="70" t="s">
        <v>47</v>
      </c>
      <c r="B1" s="99"/>
      <c r="C1" s="99"/>
      <c r="D1" s="99"/>
      <c r="E1" s="99"/>
      <c r="F1" s="99"/>
      <c r="G1" s="99"/>
      <c r="H1" s="99"/>
      <c r="I1" s="99"/>
      <c r="J1" s="99"/>
      <c r="K1" s="100" t="s">
        <v>147</v>
      </c>
      <c r="L1" s="100"/>
      <c r="M1" s="100"/>
    </row>
    <row r="2" spans="1:14" ht="18">
      <c r="A2" s="73" t="s">
        <v>164</v>
      </c>
      <c r="B2" s="74"/>
      <c r="C2" s="74"/>
      <c r="D2" s="74"/>
      <c r="E2" s="74"/>
      <c r="F2" s="74"/>
      <c r="G2" s="74"/>
      <c r="H2" s="74"/>
      <c r="I2" s="74"/>
      <c r="J2" s="74"/>
      <c r="K2" s="1" t="s">
        <v>148</v>
      </c>
      <c r="L2" s="1" t="s">
        <v>149</v>
      </c>
      <c r="M2" s="1" t="s">
        <v>150</v>
      </c>
      <c r="N2" s="1" t="s">
        <v>158</v>
      </c>
    </row>
    <row r="3" spans="1:14" ht="15.75">
      <c r="A3" s="76" t="s">
        <v>41</v>
      </c>
      <c r="B3" s="77"/>
      <c r="C3" s="77"/>
      <c r="D3" s="77"/>
      <c r="E3" s="77"/>
      <c r="F3" s="77"/>
      <c r="G3" s="77"/>
      <c r="H3" s="77"/>
      <c r="I3" s="77"/>
      <c r="J3" s="77"/>
      <c r="K3" s="1">
        <v>4</v>
      </c>
      <c r="L3" s="1">
        <v>3</v>
      </c>
      <c r="M3" s="1">
        <v>1</v>
      </c>
      <c r="N3" s="1">
        <v>8</v>
      </c>
    </row>
    <row r="4" spans="1:10" ht="13.5" thickBot="1">
      <c r="A4" s="12" t="s">
        <v>2</v>
      </c>
      <c r="B4" s="12" t="s">
        <v>43</v>
      </c>
      <c r="C4" s="2" t="s">
        <v>42</v>
      </c>
      <c r="D4" s="2" t="s">
        <v>44</v>
      </c>
      <c r="E4" s="2" t="s">
        <v>45</v>
      </c>
      <c r="F4" s="2" t="s">
        <v>49</v>
      </c>
      <c r="G4" s="7" t="s">
        <v>48</v>
      </c>
      <c r="H4" s="7" t="s">
        <v>81</v>
      </c>
      <c r="I4" s="7" t="s">
        <v>85</v>
      </c>
      <c r="J4" s="2" t="s">
        <v>13</v>
      </c>
    </row>
    <row r="5" spans="1:10" ht="14.25" thickBot="1" thickTop="1">
      <c r="A5" s="11">
        <v>37408</v>
      </c>
      <c r="B5" s="36" t="s">
        <v>61</v>
      </c>
      <c r="C5" s="36" t="s">
        <v>159</v>
      </c>
      <c r="D5" s="39">
        <v>0.029861111111111113</v>
      </c>
      <c r="E5" s="40">
        <v>10</v>
      </c>
      <c r="F5" s="6">
        <v>200</v>
      </c>
      <c r="G5" s="6"/>
      <c r="H5" s="6">
        <v>160</v>
      </c>
      <c r="I5" s="6"/>
      <c r="J5" s="10">
        <f aca="true" t="shared" si="0" ref="J5:J34">SUM($F5:$I5)</f>
        <v>360</v>
      </c>
    </row>
    <row r="6" spans="1:10" ht="14.25" thickBot="1" thickTop="1">
      <c r="A6" s="11">
        <v>37409</v>
      </c>
      <c r="B6" s="38" t="s">
        <v>62</v>
      </c>
      <c r="C6" s="36" t="s">
        <v>161</v>
      </c>
      <c r="D6" s="39">
        <v>0.041666666666666664</v>
      </c>
      <c r="E6" s="40">
        <v>10</v>
      </c>
      <c r="F6" s="6"/>
      <c r="G6" s="6"/>
      <c r="H6" s="6"/>
      <c r="I6" s="6"/>
      <c r="J6" s="10">
        <f t="shared" si="0"/>
        <v>0</v>
      </c>
    </row>
    <row r="7" spans="1:10" ht="14.25" thickBot="1" thickTop="1">
      <c r="A7" s="11">
        <v>37410</v>
      </c>
      <c r="B7" s="36" t="s">
        <v>63</v>
      </c>
      <c r="C7" s="36"/>
      <c r="D7" s="39"/>
      <c r="E7" s="40"/>
      <c r="F7" s="6"/>
      <c r="G7" s="6"/>
      <c r="H7" s="6"/>
      <c r="I7" s="6"/>
      <c r="J7" s="10">
        <f t="shared" si="0"/>
        <v>0</v>
      </c>
    </row>
    <row r="8" spans="1:10" ht="14.25" thickBot="1" thickTop="1">
      <c r="A8" s="11">
        <v>37411</v>
      </c>
      <c r="B8" s="36" t="s">
        <v>64</v>
      </c>
      <c r="C8" s="36"/>
      <c r="D8" s="39"/>
      <c r="E8" s="40"/>
      <c r="F8" s="6"/>
      <c r="G8" s="6"/>
      <c r="H8" s="6"/>
      <c r="I8" s="6"/>
      <c r="J8" s="10">
        <f t="shared" si="0"/>
        <v>0</v>
      </c>
    </row>
    <row r="9" spans="1:10" ht="14.25" thickBot="1" thickTop="1">
      <c r="A9" s="11">
        <v>37412</v>
      </c>
      <c r="B9" s="36" t="s">
        <v>65</v>
      </c>
      <c r="C9" s="36" t="s">
        <v>128</v>
      </c>
      <c r="D9" s="39">
        <v>0.017361111111111112</v>
      </c>
      <c r="E9" s="40">
        <v>6</v>
      </c>
      <c r="F9" s="6">
        <v>120</v>
      </c>
      <c r="G9" s="6">
        <v>50</v>
      </c>
      <c r="H9" s="6">
        <v>120</v>
      </c>
      <c r="I9" s="6"/>
      <c r="J9" s="10">
        <f t="shared" si="0"/>
        <v>290</v>
      </c>
    </row>
    <row r="10" spans="1:10" ht="14.25" thickBot="1" thickTop="1">
      <c r="A10" s="11">
        <v>37413</v>
      </c>
      <c r="B10" s="36" t="s">
        <v>66</v>
      </c>
      <c r="C10" s="36"/>
      <c r="D10" s="39"/>
      <c r="E10" s="40"/>
      <c r="F10" s="6"/>
      <c r="G10" s="6"/>
      <c r="H10" s="6"/>
      <c r="I10" s="6"/>
      <c r="J10" s="10">
        <f t="shared" si="0"/>
        <v>0</v>
      </c>
    </row>
    <row r="11" spans="1:10" ht="14.25" thickBot="1" thickTop="1">
      <c r="A11" s="11">
        <v>37414</v>
      </c>
      <c r="B11" s="36" t="s">
        <v>60</v>
      </c>
      <c r="C11" s="36"/>
      <c r="D11" s="39"/>
      <c r="E11" s="40"/>
      <c r="F11" s="6"/>
      <c r="G11" s="6"/>
      <c r="H11" s="6"/>
      <c r="I11" s="6"/>
      <c r="J11" s="10">
        <f t="shared" si="0"/>
        <v>0</v>
      </c>
    </row>
    <row r="12" spans="1:10" ht="14.25" thickBot="1" thickTop="1">
      <c r="A12" s="11">
        <v>37415</v>
      </c>
      <c r="B12" s="36" t="s">
        <v>61</v>
      </c>
      <c r="C12" s="36" t="s">
        <v>129</v>
      </c>
      <c r="D12" s="39">
        <v>0.16666666666666666</v>
      </c>
      <c r="E12" s="40">
        <v>42</v>
      </c>
      <c r="F12" s="6">
        <v>600</v>
      </c>
      <c r="G12" s="6">
        <v>150</v>
      </c>
      <c r="H12" s="6">
        <v>460</v>
      </c>
      <c r="I12" s="6"/>
      <c r="J12" s="10">
        <f t="shared" si="0"/>
        <v>1210</v>
      </c>
    </row>
    <row r="13" spans="1:10" ht="14.25" thickBot="1" thickTop="1">
      <c r="A13" s="11">
        <v>37416</v>
      </c>
      <c r="B13" s="38" t="s">
        <v>62</v>
      </c>
      <c r="C13" s="36"/>
      <c r="D13" s="39"/>
      <c r="E13" s="40"/>
      <c r="F13" s="6"/>
      <c r="G13" s="6"/>
      <c r="H13" s="6"/>
      <c r="I13" s="6"/>
      <c r="J13" s="10">
        <f t="shared" si="0"/>
        <v>0</v>
      </c>
    </row>
    <row r="14" spans="1:10" ht="14.25" thickBot="1" thickTop="1">
      <c r="A14" s="11">
        <v>37417</v>
      </c>
      <c r="B14" s="36" t="s">
        <v>63</v>
      </c>
      <c r="C14" s="36"/>
      <c r="D14" s="39"/>
      <c r="E14" s="40"/>
      <c r="F14" s="6"/>
      <c r="G14" s="6"/>
      <c r="H14" s="6"/>
      <c r="I14" s="6"/>
      <c r="J14" s="10">
        <f t="shared" si="0"/>
        <v>0</v>
      </c>
    </row>
    <row r="15" spans="1:10" ht="14.25" thickBot="1" thickTop="1">
      <c r="A15" s="11">
        <v>37418</v>
      </c>
      <c r="B15" s="36" t="s">
        <v>64</v>
      </c>
      <c r="C15" s="36"/>
      <c r="D15" s="39"/>
      <c r="E15" s="40"/>
      <c r="F15" s="6"/>
      <c r="G15" s="6"/>
      <c r="H15" s="6"/>
      <c r="I15" s="6"/>
      <c r="J15" s="10">
        <f t="shared" si="0"/>
        <v>0</v>
      </c>
    </row>
    <row r="16" spans="1:10" ht="14.25" thickBot="1" thickTop="1">
      <c r="A16" s="11">
        <v>37419</v>
      </c>
      <c r="B16" s="36" t="s">
        <v>65</v>
      </c>
      <c r="C16" s="36"/>
      <c r="D16" s="39"/>
      <c r="E16" s="40"/>
      <c r="F16" s="6"/>
      <c r="G16" s="6"/>
      <c r="H16" s="6"/>
      <c r="I16" s="6"/>
      <c r="J16" s="10">
        <f t="shared" si="0"/>
        <v>0</v>
      </c>
    </row>
    <row r="17" spans="1:10" ht="14.25" thickBot="1" thickTop="1">
      <c r="A17" s="11">
        <v>37420</v>
      </c>
      <c r="B17" s="36" t="s">
        <v>66</v>
      </c>
      <c r="C17" s="36" t="s">
        <v>163</v>
      </c>
      <c r="D17" s="39">
        <v>0.03958333333333333</v>
      </c>
      <c r="E17" s="40">
        <v>7</v>
      </c>
      <c r="F17" s="6">
        <v>100</v>
      </c>
      <c r="G17" s="6">
        <v>40</v>
      </c>
      <c r="H17" s="6"/>
      <c r="I17" s="6"/>
      <c r="J17" s="10">
        <f t="shared" si="0"/>
        <v>140</v>
      </c>
    </row>
    <row r="18" spans="1:10" ht="14.25" thickBot="1" thickTop="1">
      <c r="A18" s="11">
        <v>37421</v>
      </c>
      <c r="B18" s="36" t="s">
        <v>60</v>
      </c>
      <c r="C18" s="36"/>
      <c r="D18" s="39"/>
      <c r="E18" s="40"/>
      <c r="F18" s="6"/>
      <c r="G18" s="6"/>
      <c r="H18" s="6"/>
      <c r="I18" s="6"/>
      <c r="J18" s="10">
        <f t="shared" si="0"/>
        <v>0</v>
      </c>
    </row>
    <row r="19" spans="1:11" ht="14.25" thickBot="1" thickTop="1">
      <c r="A19" s="11">
        <v>37422</v>
      </c>
      <c r="B19" s="36" t="s">
        <v>61</v>
      </c>
      <c r="C19" s="36" t="s">
        <v>130</v>
      </c>
      <c r="D19" s="39">
        <v>0.027777777777777776</v>
      </c>
      <c r="E19" s="40">
        <v>9</v>
      </c>
      <c r="F19" s="6">
        <v>240</v>
      </c>
      <c r="G19" s="6"/>
      <c r="H19" s="6">
        <v>90</v>
      </c>
      <c r="I19" s="6"/>
      <c r="J19" s="10">
        <f t="shared" si="0"/>
        <v>330</v>
      </c>
      <c r="K19" t="s">
        <v>171</v>
      </c>
    </row>
    <row r="20" spans="1:10" ht="14.25" thickBot="1" thickTop="1">
      <c r="A20" s="11">
        <v>37423</v>
      </c>
      <c r="B20" s="38" t="s">
        <v>62</v>
      </c>
      <c r="C20" s="36"/>
      <c r="D20" s="39"/>
      <c r="E20" s="40"/>
      <c r="F20" s="6"/>
      <c r="G20" s="6"/>
      <c r="H20" s="6"/>
      <c r="I20" s="6"/>
      <c r="J20" s="10">
        <f t="shared" si="0"/>
        <v>0</v>
      </c>
    </row>
    <row r="21" spans="1:10" ht="14.25" thickBot="1" thickTop="1">
      <c r="A21" s="11">
        <v>37424</v>
      </c>
      <c r="B21" s="36" t="s">
        <v>63</v>
      </c>
      <c r="C21" s="36"/>
      <c r="D21" s="39"/>
      <c r="E21" s="40"/>
      <c r="F21" s="6"/>
      <c r="G21" s="6"/>
      <c r="H21" s="6"/>
      <c r="I21" s="6"/>
      <c r="J21" s="10">
        <f t="shared" si="0"/>
        <v>0</v>
      </c>
    </row>
    <row r="22" spans="1:10" ht="14.25" thickBot="1" thickTop="1">
      <c r="A22" s="11">
        <v>37425</v>
      </c>
      <c r="B22" s="36" t="s">
        <v>64</v>
      </c>
      <c r="C22" s="36"/>
      <c r="D22" s="39"/>
      <c r="E22" s="40"/>
      <c r="F22" s="6"/>
      <c r="G22" s="6"/>
      <c r="H22" s="6"/>
      <c r="I22" s="6"/>
      <c r="J22" s="10">
        <f t="shared" si="0"/>
        <v>0</v>
      </c>
    </row>
    <row r="23" spans="1:10" ht="14.25" thickBot="1" thickTop="1">
      <c r="A23" s="11">
        <v>37426</v>
      </c>
      <c r="B23" s="36" t="s">
        <v>65</v>
      </c>
      <c r="C23" s="36" t="s">
        <v>162</v>
      </c>
      <c r="D23" s="39">
        <v>0.014583333333333332</v>
      </c>
      <c r="E23" s="40">
        <v>5</v>
      </c>
      <c r="F23" s="6">
        <v>200</v>
      </c>
      <c r="G23" s="6">
        <v>50</v>
      </c>
      <c r="H23" s="6">
        <v>40</v>
      </c>
      <c r="I23" s="6"/>
      <c r="J23" s="10">
        <f t="shared" si="0"/>
        <v>290</v>
      </c>
    </row>
    <row r="24" spans="1:10" ht="14.25" thickBot="1" thickTop="1">
      <c r="A24" s="11">
        <v>37427</v>
      </c>
      <c r="B24" s="36" t="s">
        <v>66</v>
      </c>
      <c r="C24" s="36"/>
      <c r="D24" s="39"/>
      <c r="E24" s="40"/>
      <c r="F24" s="6"/>
      <c r="G24" s="6"/>
      <c r="H24" s="6"/>
      <c r="I24" s="6"/>
      <c r="J24" s="10">
        <f t="shared" si="0"/>
        <v>0</v>
      </c>
    </row>
    <row r="25" spans="1:10" ht="14.25" thickBot="1" thickTop="1">
      <c r="A25" s="11">
        <v>37428</v>
      </c>
      <c r="B25" s="36" t="s">
        <v>60</v>
      </c>
      <c r="C25" s="36"/>
      <c r="D25" s="39"/>
      <c r="E25" s="40"/>
      <c r="F25" s="6"/>
      <c r="G25" s="6"/>
      <c r="H25" s="6"/>
      <c r="I25" s="6"/>
      <c r="J25" s="10">
        <f t="shared" si="0"/>
        <v>0</v>
      </c>
    </row>
    <row r="26" spans="1:10" ht="14.25" thickBot="1" thickTop="1">
      <c r="A26" s="11">
        <v>37429</v>
      </c>
      <c r="B26" s="38" t="s">
        <v>61</v>
      </c>
      <c r="C26" s="36"/>
      <c r="D26" s="39"/>
      <c r="E26" s="40"/>
      <c r="F26" s="6"/>
      <c r="G26" s="6"/>
      <c r="H26" s="6"/>
      <c r="I26" s="6"/>
      <c r="J26" s="10">
        <f t="shared" si="0"/>
        <v>0</v>
      </c>
    </row>
    <row r="27" spans="1:10" ht="14.25" thickBot="1" thickTop="1">
      <c r="A27" s="11">
        <v>37430</v>
      </c>
      <c r="B27" s="38" t="s">
        <v>62</v>
      </c>
      <c r="C27" s="36" t="s">
        <v>172</v>
      </c>
      <c r="D27" s="39">
        <v>0.04861111111111111</v>
      </c>
      <c r="E27" s="40">
        <v>8</v>
      </c>
      <c r="F27" s="6"/>
      <c r="G27" s="6"/>
      <c r="H27" s="6"/>
      <c r="I27" s="6"/>
      <c r="J27" s="10">
        <f t="shared" si="0"/>
        <v>0</v>
      </c>
    </row>
    <row r="28" spans="1:10" ht="14.25" thickBot="1" thickTop="1">
      <c r="A28" s="11">
        <v>37431</v>
      </c>
      <c r="B28" s="36" t="s">
        <v>63</v>
      </c>
      <c r="C28" s="36"/>
      <c r="D28" s="39"/>
      <c r="E28" s="40"/>
      <c r="F28" s="6"/>
      <c r="G28" s="6"/>
      <c r="H28" s="6"/>
      <c r="I28" s="6"/>
      <c r="J28" s="10">
        <f t="shared" si="0"/>
        <v>0</v>
      </c>
    </row>
    <row r="29" spans="1:10" ht="14.25" thickBot="1" thickTop="1">
      <c r="A29" s="11">
        <v>37432</v>
      </c>
      <c r="B29" s="36" t="s">
        <v>64</v>
      </c>
      <c r="C29" s="36"/>
      <c r="D29" s="39"/>
      <c r="E29" s="40"/>
      <c r="F29" s="6"/>
      <c r="G29" s="6"/>
      <c r="H29" s="6"/>
      <c r="I29" s="6"/>
      <c r="J29" s="10">
        <f t="shared" si="0"/>
        <v>0</v>
      </c>
    </row>
    <row r="30" spans="1:10" ht="14.25" thickBot="1" thickTop="1">
      <c r="A30" s="11">
        <v>37433</v>
      </c>
      <c r="B30" s="36" t="s">
        <v>65</v>
      </c>
      <c r="C30" s="36"/>
      <c r="D30" s="39"/>
      <c r="E30" s="40"/>
      <c r="F30" s="6"/>
      <c r="G30" s="6"/>
      <c r="H30" s="6"/>
      <c r="I30" s="6"/>
      <c r="J30" s="10">
        <f t="shared" si="0"/>
        <v>0</v>
      </c>
    </row>
    <row r="31" spans="1:10" ht="14.25" thickBot="1" thickTop="1">
      <c r="A31" s="11">
        <v>37434</v>
      </c>
      <c r="B31" s="36" t="s">
        <v>66</v>
      </c>
      <c r="C31" s="36"/>
      <c r="D31" s="39"/>
      <c r="E31" s="40"/>
      <c r="F31" s="6"/>
      <c r="G31" s="6"/>
      <c r="H31" s="6"/>
      <c r="I31" s="6"/>
      <c r="J31" s="10">
        <f t="shared" si="0"/>
        <v>0</v>
      </c>
    </row>
    <row r="32" spans="1:10" ht="14.25" thickBot="1" thickTop="1">
      <c r="A32" s="11">
        <v>37435</v>
      </c>
      <c r="B32" s="36" t="s">
        <v>60</v>
      </c>
      <c r="C32" s="36" t="s">
        <v>177</v>
      </c>
      <c r="D32" s="39">
        <v>0.0125</v>
      </c>
      <c r="E32" s="40">
        <v>4</v>
      </c>
      <c r="F32" s="6">
        <v>600</v>
      </c>
      <c r="G32" s="6">
        <v>75</v>
      </c>
      <c r="H32" s="6"/>
      <c r="I32" s="6"/>
      <c r="J32" s="10">
        <f t="shared" si="0"/>
        <v>675</v>
      </c>
    </row>
    <row r="33" spans="1:10" ht="14.25" thickBot="1" thickTop="1">
      <c r="A33" s="11">
        <v>37436</v>
      </c>
      <c r="B33" s="36" t="s">
        <v>61</v>
      </c>
      <c r="C33" s="36" t="s">
        <v>186</v>
      </c>
      <c r="D33" s="39">
        <v>0.034722222222222224</v>
      </c>
      <c r="E33" s="40">
        <v>8</v>
      </c>
      <c r="F33" s="6">
        <v>40</v>
      </c>
      <c r="G33" s="6">
        <v>75</v>
      </c>
      <c r="H33" s="6"/>
      <c r="I33" s="6"/>
      <c r="J33" s="10">
        <f t="shared" si="0"/>
        <v>115</v>
      </c>
    </row>
    <row r="34" spans="1:10" ht="14.25" thickBot="1" thickTop="1">
      <c r="A34" s="11">
        <v>37437</v>
      </c>
      <c r="B34" s="38" t="s">
        <v>62</v>
      </c>
      <c r="C34" s="36" t="s">
        <v>177</v>
      </c>
      <c r="D34" s="39">
        <v>0.015277777777777777</v>
      </c>
      <c r="E34" s="40">
        <v>4</v>
      </c>
      <c r="F34" s="6"/>
      <c r="G34" s="6">
        <v>75</v>
      </c>
      <c r="H34" s="6"/>
      <c r="I34" s="6"/>
      <c r="J34" s="10">
        <f t="shared" si="0"/>
        <v>75</v>
      </c>
    </row>
    <row r="35" spans="1:10" ht="14.25" thickBot="1" thickTop="1">
      <c r="A35" s="11"/>
      <c r="B35" s="38"/>
      <c r="C35" s="36"/>
      <c r="D35" s="39"/>
      <c r="E35" s="40"/>
      <c r="F35" s="6"/>
      <c r="G35" s="6"/>
      <c r="H35" s="6"/>
      <c r="I35" s="6"/>
      <c r="J35" s="10"/>
    </row>
    <row r="36" spans="1:10" ht="14.25" thickBot="1" thickTop="1">
      <c r="A36" s="42">
        <f>COUNTIF(A5:A34,"&gt;0")</f>
        <v>30</v>
      </c>
      <c r="B36" s="42">
        <f>COUNTIF(D5:D34,"&gt;0")</f>
        <v>11</v>
      </c>
      <c r="C36" s="15"/>
      <c r="D36" s="41">
        <f aca="true" t="shared" si="1" ref="D36:J36">SUM(D5:D34)</f>
        <v>0.44861111111111107</v>
      </c>
      <c r="E36" s="43">
        <f t="shared" si="1"/>
        <v>113</v>
      </c>
      <c r="F36" s="16">
        <f t="shared" si="1"/>
        <v>2100</v>
      </c>
      <c r="G36" s="16">
        <f t="shared" si="1"/>
        <v>515</v>
      </c>
      <c r="H36" s="16">
        <f t="shared" si="1"/>
        <v>870</v>
      </c>
      <c r="I36" s="16">
        <f t="shared" si="1"/>
        <v>0</v>
      </c>
      <c r="J36" s="16">
        <f t="shared" si="1"/>
        <v>3485</v>
      </c>
    </row>
    <row r="37" spans="1:10" ht="14.25" thickBot="1" thickTop="1">
      <c r="A37" s="35" t="s">
        <v>2</v>
      </c>
      <c r="B37" s="31" t="s">
        <v>57</v>
      </c>
      <c r="C37" s="32" t="s">
        <v>42</v>
      </c>
      <c r="D37" s="32" t="s">
        <v>44</v>
      </c>
      <c r="E37" s="32" t="s">
        <v>45</v>
      </c>
      <c r="F37" s="32" t="s">
        <v>49</v>
      </c>
      <c r="G37" s="33" t="s">
        <v>48</v>
      </c>
      <c r="H37" s="33" t="s">
        <v>81</v>
      </c>
      <c r="I37" s="33" t="s">
        <v>85</v>
      </c>
      <c r="J37" s="34" t="s">
        <v>13</v>
      </c>
    </row>
    <row r="38" spans="6:10" ht="13.5" thickTop="1">
      <c r="F38" s="8"/>
      <c r="I38" s="1"/>
      <c r="J38"/>
    </row>
    <row r="39" spans="7:10" ht="12.75">
      <c r="G39"/>
      <c r="H39"/>
      <c r="I39"/>
      <c r="J39"/>
    </row>
    <row r="40" spans="3:10" ht="12.75">
      <c r="C40"/>
      <c r="D40"/>
      <c r="E40"/>
      <c r="F40"/>
      <c r="G40"/>
      <c r="H40"/>
      <c r="I40"/>
      <c r="J40"/>
    </row>
    <row r="41" spans="3:10" ht="12.75">
      <c r="C41"/>
      <c r="D41"/>
      <c r="E41"/>
      <c r="F41"/>
      <c r="G41"/>
      <c r="H41"/>
      <c r="I41"/>
      <c r="J41"/>
    </row>
    <row r="42" spans="4:10" ht="12.75">
      <c r="D42"/>
      <c r="E42"/>
      <c r="F42"/>
      <c r="G42"/>
      <c r="H42"/>
      <c r="I42"/>
      <c r="J42"/>
    </row>
    <row r="59" ht="13.5" customHeight="1"/>
    <row r="60" ht="12.75" customHeight="1"/>
    <row r="61" ht="13.5" customHeight="1"/>
  </sheetData>
  <mergeCells count="4">
    <mergeCell ref="A1:J1"/>
    <mergeCell ref="A2:J2"/>
    <mergeCell ref="A3:J3"/>
    <mergeCell ref="K1:M1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pane ySplit="4" topLeftCell="BM5" activePane="bottomLeft" state="frozen"/>
      <selection pane="topLeft" activeCell="A1" sqref="A1"/>
      <selection pane="bottomLeft" activeCell="D32" sqref="D32"/>
    </sheetView>
  </sheetViews>
  <sheetFormatPr defaultColWidth="9.140625" defaultRowHeight="12.75"/>
  <cols>
    <col min="1" max="1" width="10.140625" style="13" bestFit="1" customWidth="1"/>
    <col min="2" max="2" width="10.140625" style="13" customWidth="1"/>
    <col min="3" max="3" width="38.00390625" style="1" customWidth="1"/>
    <col min="4" max="4" width="10.28125" style="1" bestFit="1" customWidth="1"/>
    <col min="5" max="6" width="9.140625" style="1" customWidth="1"/>
    <col min="7" max="9" width="9.140625" style="8" customWidth="1"/>
    <col min="10" max="10" width="9.140625" style="1" customWidth="1"/>
  </cols>
  <sheetData>
    <row r="1" spans="1:13" ht="20.25">
      <c r="A1" s="70" t="s">
        <v>47</v>
      </c>
      <c r="B1" s="99"/>
      <c r="C1" s="99"/>
      <c r="D1" s="99"/>
      <c r="E1" s="99"/>
      <c r="F1" s="99"/>
      <c r="G1" s="99"/>
      <c r="H1" s="99"/>
      <c r="I1" s="99"/>
      <c r="J1" s="99"/>
      <c r="K1" s="100" t="s">
        <v>147</v>
      </c>
      <c r="L1" s="100"/>
      <c r="M1" s="100"/>
    </row>
    <row r="2" spans="1:14" ht="18">
      <c r="A2" s="73" t="s">
        <v>165</v>
      </c>
      <c r="B2" s="74"/>
      <c r="C2" s="74"/>
      <c r="D2" s="74"/>
      <c r="E2" s="74"/>
      <c r="F2" s="74"/>
      <c r="G2" s="74"/>
      <c r="H2" s="74"/>
      <c r="I2" s="74"/>
      <c r="J2" s="74"/>
      <c r="K2" s="1" t="s">
        <v>148</v>
      </c>
      <c r="L2" s="1" t="s">
        <v>149</v>
      </c>
      <c r="M2" s="1" t="s">
        <v>150</v>
      </c>
      <c r="N2" s="1" t="s">
        <v>158</v>
      </c>
    </row>
    <row r="3" spans="1:14" ht="15.75">
      <c r="A3" s="76" t="s">
        <v>41</v>
      </c>
      <c r="B3" s="77"/>
      <c r="C3" s="77"/>
      <c r="D3" s="77"/>
      <c r="E3" s="77"/>
      <c r="F3" s="77"/>
      <c r="G3" s="77"/>
      <c r="H3" s="77"/>
      <c r="I3" s="77"/>
      <c r="J3" s="77"/>
      <c r="K3" s="1">
        <v>4</v>
      </c>
      <c r="L3" s="1">
        <v>3</v>
      </c>
      <c r="M3" s="1">
        <v>1</v>
      </c>
      <c r="N3" s="1">
        <v>8</v>
      </c>
    </row>
    <row r="4" spans="1:10" ht="13.5" thickBot="1">
      <c r="A4" s="12" t="s">
        <v>2</v>
      </c>
      <c r="B4" s="12" t="s">
        <v>43</v>
      </c>
      <c r="C4" s="2" t="s">
        <v>42</v>
      </c>
      <c r="D4" s="2" t="s">
        <v>44</v>
      </c>
      <c r="E4" s="2" t="s">
        <v>45</v>
      </c>
      <c r="F4" s="2" t="s">
        <v>49</v>
      </c>
      <c r="G4" s="7" t="s">
        <v>48</v>
      </c>
      <c r="H4" s="7" t="s">
        <v>81</v>
      </c>
      <c r="I4" s="7" t="s">
        <v>85</v>
      </c>
      <c r="J4" s="2" t="s">
        <v>13</v>
      </c>
    </row>
    <row r="5" spans="1:10" ht="14.25" thickBot="1" thickTop="1">
      <c r="A5" s="11">
        <v>37438</v>
      </c>
      <c r="B5" s="55" t="s">
        <v>63</v>
      </c>
      <c r="C5" s="36"/>
      <c r="D5" s="39"/>
      <c r="E5" s="40"/>
      <c r="F5" s="6"/>
      <c r="G5" s="6"/>
      <c r="H5" s="6"/>
      <c r="I5" s="6"/>
      <c r="J5" s="10">
        <f aca="true" t="shared" si="0" ref="J5:J35">SUM($F5:$I5)</f>
        <v>0</v>
      </c>
    </row>
    <row r="6" spans="1:10" ht="14.25" thickBot="1" thickTop="1">
      <c r="A6" s="11">
        <v>37439</v>
      </c>
      <c r="B6" s="55" t="s">
        <v>64</v>
      </c>
      <c r="C6" s="36" t="s">
        <v>178</v>
      </c>
      <c r="D6" s="39">
        <v>0.04513888888888889</v>
      </c>
      <c r="E6" s="40">
        <v>7</v>
      </c>
      <c r="F6" s="6">
        <v>200</v>
      </c>
      <c r="G6" s="6">
        <v>75</v>
      </c>
      <c r="H6" s="6"/>
      <c r="I6" s="6"/>
      <c r="J6" s="10">
        <f t="shared" si="0"/>
        <v>275</v>
      </c>
    </row>
    <row r="7" spans="1:10" ht="14.25" thickBot="1" thickTop="1">
      <c r="A7" s="11">
        <v>37440</v>
      </c>
      <c r="B7" s="55" t="s">
        <v>65</v>
      </c>
      <c r="C7" s="36" t="s">
        <v>178</v>
      </c>
      <c r="D7" s="39">
        <v>0.035416666666666666</v>
      </c>
      <c r="E7" s="40">
        <v>7</v>
      </c>
      <c r="F7" s="6">
        <v>100</v>
      </c>
      <c r="G7" s="6">
        <v>75</v>
      </c>
      <c r="H7" s="6"/>
      <c r="I7" s="6"/>
      <c r="J7" s="10">
        <f t="shared" si="0"/>
        <v>175</v>
      </c>
    </row>
    <row r="8" spans="1:10" ht="14.25" thickBot="1" thickTop="1">
      <c r="A8" s="11">
        <v>37441</v>
      </c>
      <c r="B8" s="55" t="s">
        <v>66</v>
      </c>
      <c r="C8" s="36" t="s">
        <v>178</v>
      </c>
      <c r="D8" s="39">
        <v>0.03263888888888889</v>
      </c>
      <c r="E8" s="40">
        <v>7</v>
      </c>
      <c r="F8" s="6">
        <v>100</v>
      </c>
      <c r="G8" s="6">
        <v>75</v>
      </c>
      <c r="H8" s="6"/>
      <c r="I8" s="6"/>
      <c r="J8" s="10">
        <f t="shared" si="0"/>
        <v>175</v>
      </c>
    </row>
    <row r="9" spans="1:10" ht="14.25" thickBot="1" thickTop="1">
      <c r="A9" s="11">
        <v>37442</v>
      </c>
      <c r="B9" s="55" t="s">
        <v>60</v>
      </c>
      <c r="C9" s="36"/>
      <c r="D9" s="39"/>
      <c r="E9" s="40"/>
      <c r="F9" s="6"/>
      <c r="G9" s="6"/>
      <c r="H9" s="6"/>
      <c r="I9" s="6"/>
      <c r="J9" s="10">
        <f t="shared" si="0"/>
        <v>0</v>
      </c>
    </row>
    <row r="10" spans="1:10" ht="14.25" thickBot="1" thickTop="1">
      <c r="A10" s="11">
        <v>37443</v>
      </c>
      <c r="B10" s="55" t="s">
        <v>61</v>
      </c>
      <c r="C10" s="36" t="s">
        <v>131</v>
      </c>
      <c r="D10" s="39">
        <v>0.016666666666666666</v>
      </c>
      <c r="E10" s="40">
        <v>6</v>
      </c>
      <c r="F10" s="6">
        <v>100</v>
      </c>
      <c r="G10" s="6">
        <v>75</v>
      </c>
      <c r="H10" s="6">
        <v>140</v>
      </c>
      <c r="I10" s="6"/>
      <c r="J10" s="10">
        <f t="shared" si="0"/>
        <v>315</v>
      </c>
    </row>
    <row r="11" spans="1:10" ht="14.25" thickBot="1" thickTop="1">
      <c r="A11" s="11">
        <v>37444</v>
      </c>
      <c r="B11" s="38" t="s">
        <v>62</v>
      </c>
      <c r="C11" s="36"/>
      <c r="D11" s="39"/>
      <c r="E11" s="40"/>
      <c r="F11" s="6"/>
      <c r="G11" s="6"/>
      <c r="H11" s="6"/>
      <c r="I11" s="6"/>
      <c r="J11" s="10">
        <f t="shared" si="0"/>
        <v>0</v>
      </c>
    </row>
    <row r="12" spans="1:10" ht="14.25" thickBot="1" thickTop="1">
      <c r="A12" s="11">
        <v>37445</v>
      </c>
      <c r="B12" s="55" t="s">
        <v>63</v>
      </c>
      <c r="C12" s="36"/>
      <c r="D12" s="39"/>
      <c r="E12" s="40"/>
      <c r="F12" s="6"/>
      <c r="G12" s="6"/>
      <c r="H12" s="6"/>
      <c r="I12" s="6"/>
      <c r="J12" s="10">
        <f t="shared" si="0"/>
        <v>0</v>
      </c>
    </row>
    <row r="13" spans="1:10" ht="14.25" thickBot="1" thickTop="1">
      <c r="A13" s="11">
        <v>37446</v>
      </c>
      <c r="B13" s="55" t="s">
        <v>64</v>
      </c>
      <c r="C13" s="36" t="s">
        <v>132</v>
      </c>
      <c r="D13" s="39">
        <v>0.022222222222222223</v>
      </c>
      <c r="E13" s="40">
        <v>8</v>
      </c>
      <c r="F13" s="6">
        <v>200</v>
      </c>
      <c r="G13" s="6">
        <v>75</v>
      </c>
      <c r="H13" s="6">
        <v>140</v>
      </c>
      <c r="I13" s="6"/>
      <c r="J13" s="10">
        <f t="shared" si="0"/>
        <v>415</v>
      </c>
    </row>
    <row r="14" spans="1:10" ht="14.25" thickBot="1" thickTop="1">
      <c r="A14" s="11">
        <v>37447</v>
      </c>
      <c r="B14" s="55" t="s">
        <v>65</v>
      </c>
      <c r="C14" s="36" t="s">
        <v>179</v>
      </c>
      <c r="D14" s="39">
        <v>0.020833333333333332</v>
      </c>
      <c r="E14" s="40">
        <v>7</v>
      </c>
      <c r="F14" s="6">
        <v>200</v>
      </c>
      <c r="G14" s="6">
        <v>75</v>
      </c>
      <c r="H14" s="6">
        <v>40</v>
      </c>
      <c r="I14" s="6"/>
      <c r="J14" s="10">
        <f t="shared" si="0"/>
        <v>315</v>
      </c>
    </row>
    <row r="15" spans="1:10" ht="14.25" thickBot="1" thickTop="1">
      <c r="A15" s="11">
        <v>37448</v>
      </c>
      <c r="B15" s="55" t="s">
        <v>66</v>
      </c>
      <c r="C15" s="36"/>
      <c r="D15" s="39"/>
      <c r="E15" s="40"/>
      <c r="F15" s="6"/>
      <c r="G15" s="6"/>
      <c r="H15" s="6"/>
      <c r="I15" s="6"/>
      <c r="J15" s="10">
        <f t="shared" si="0"/>
        <v>0</v>
      </c>
    </row>
    <row r="16" spans="1:10" ht="14.25" thickBot="1" thickTop="1">
      <c r="A16" s="11">
        <v>37449</v>
      </c>
      <c r="B16" s="55" t="s">
        <v>60</v>
      </c>
      <c r="C16" s="36" t="s">
        <v>180</v>
      </c>
      <c r="D16" s="39">
        <v>0.041666666666666664</v>
      </c>
      <c r="E16" s="40">
        <v>6</v>
      </c>
      <c r="F16" s="6">
        <v>300</v>
      </c>
      <c r="G16" s="6">
        <v>75</v>
      </c>
      <c r="H16" s="6"/>
      <c r="I16" s="6"/>
      <c r="J16" s="10">
        <f t="shared" si="0"/>
        <v>375</v>
      </c>
    </row>
    <row r="17" spans="1:10" ht="14.25" thickBot="1" thickTop="1">
      <c r="A17" s="11">
        <v>37450</v>
      </c>
      <c r="B17" s="55" t="s">
        <v>61</v>
      </c>
      <c r="C17" s="36" t="s">
        <v>181</v>
      </c>
      <c r="D17" s="39">
        <v>0.09236111111111112</v>
      </c>
      <c r="E17" s="40">
        <v>18</v>
      </c>
      <c r="F17" s="6"/>
      <c r="G17" s="6">
        <v>75</v>
      </c>
      <c r="H17" s="6">
        <v>200</v>
      </c>
      <c r="I17" s="6"/>
      <c r="J17" s="10">
        <f t="shared" si="0"/>
        <v>275</v>
      </c>
    </row>
    <row r="18" spans="1:10" ht="14.25" thickBot="1" thickTop="1">
      <c r="A18" s="11">
        <v>37451</v>
      </c>
      <c r="B18" s="38" t="s">
        <v>62</v>
      </c>
      <c r="C18" s="36" t="s">
        <v>180</v>
      </c>
      <c r="D18" s="39">
        <v>0.051388888888888894</v>
      </c>
      <c r="E18" s="40">
        <v>7</v>
      </c>
      <c r="F18" s="6">
        <v>100</v>
      </c>
      <c r="G18" s="6">
        <v>75</v>
      </c>
      <c r="H18" s="6"/>
      <c r="I18" s="6"/>
      <c r="J18" s="10">
        <f t="shared" si="0"/>
        <v>175</v>
      </c>
    </row>
    <row r="19" spans="1:10" ht="14.25" thickBot="1" thickTop="1">
      <c r="A19" s="11">
        <v>37452</v>
      </c>
      <c r="B19" s="55" t="s">
        <v>63</v>
      </c>
      <c r="C19" s="36"/>
      <c r="D19" s="39"/>
      <c r="E19" s="40"/>
      <c r="F19" s="6"/>
      <c r="G19" s="6"/>
      <c r="H19" s="6"/>
      <c r="I19" s="6"/>
      <c r="J19" s="10">
        <f t="shared" si="0"/>
        <v>0</v>
      </c>
    </row>
    <row r="20" spans="1:10" ht="14.25" thickBot="1" thickTop="1">
      <c r="A20" s="11">
        <v>37453</v>
      </c>
      <c r="B20" s="55" t="s">
        <v>64</v>
      </c>
      <c r="C20" s="36"/>
      <c r="D20" s="39"/>
      <c r="E20" s="40"/>
      <c r="F20" s="6"/>
      <c r="G20" s="6"/>
      <c r="H20" s="6"/>
      <c r="I20" s="6"/>
      <c r="J20" s="10">
        <f t="shared" si="0"/>
        <v>0</v>
      </c>
    </row>
    <row r="21" spans="1:10" ht="14.25" thickBot="1" thickTop="1">
      <c r="A21" s="11">
        <v>37454</v>
      </c>
      <c r="B21" s="55" t="s">
        <v>65</v>
      </c>
      <c r="C21" s="36"/>
      <c r="D21" s="39"/>
      <c r="E21" s="40"/>
      <c r="F21" s="6"/>
      <c r="G21" s="6"/>
      <c r="H21" s="6"/>
      <c r="I21" s="6"/>
      <c r="J21" s="10">
        <f t="shared" si="0"/>
        <v>0</v>
      </c>
    </row>
    <row r="22" spans="1:10" ht="14.25" thickBot="1" thickTop="1">
      <c r="A22" s="11">
        <v>37455</v>
      </c>
      <c r="B22" s="55" t="s">
        <v>66</v>
      </c>
      <c r="C22" s="36"/>
      <c r="D22" s="39"/>
      <c r="E22" s="40"/>
      <c r="F22" s="6"/>
      <c r="G22" s="6"/>
      <c r="H22" s="6"/>
      <c r="I22" s="6"/>
      <c r="J22" s="10">
        <f t="shared" si="0"/>
        <v>0</v>
      </c>
    </row>
    <row r="23" spans="1:10" ht="14.25" thickBot="1" thickTop="1">
      <c r="A23" s="11">
        <v>37456</v>
      </c>
      <c r="B23" s="55" t="s">
        <v>60</v>
      </c>
      <c r="C23" s="36"/>
      <c r="D23" s="39"/>
      <c r="E23" s="40"/>
      <c r="F23" s="6"/>
      <c r="G23" s="6"/>
      <c r="H23" s="6"/>
      <c r="I23" s="6"/>
      <c r="J23" s="10">
        <f t="shared" si="0"/>
        <v>0</v>
      </c>
    </row>
    <row r="24" spans="1:10" ht="14.25" thickBot="1" thickTop="1">
      <c r="A24" s="11">
        <v>37457</v>
      </c>
      <c r="B24" s="55" t="s">
        <v>61</v>
      </c>
      <c r="C24" s="36"/>
      <c r="D24" s="39"/>
      <c r="E24" s="40"/>
      <c r="F24" s="6"/>
      <c r="G24" s="6"/>
      <c r="H24" s="6"/>
      <c r="I24" s="6"/>
      <c r="J24" s="10">
        <f t="shared" si="0"/>
        <v>0</v>
      </c>
    </row>
    <row r="25" spans="1:10" ht="14.25" thickBot="1" thickTop="1">
      <c r="A25" s="11">
        <v>37458</v>
      </c>
      <c r="B25" s="38" t="s">
        <v>62</v>
      </c>
      <c r="C25" s="36" t="s">
        <v>182</v>
      </c>
      <c r="D25" s="39">
        <v>0.027777777777777776</v>
      </c>
      <c r="E25" s="40">
        <v>7</v>
      </c>
      <c r="F25" s="6">
        <v>200</v>
      </c>
      <c r="G25" s="6">
        <v>100</v>
      </c>
      <c r="H25" s="6">
        <v>300</v>
      </c>
      <c r="I25" s="6"/>
      <c r="J25" s="10">
        <f t="shared" si="0"/>
        <v>600</v>
      </c>
    </row>
    <row r="26" spans="1:10" ht="14.25" thickBot="1" thickTop="1">
      <c r="A26" s="11">
        <v>37459</v>
      </c>
      <c r="B26" s="55" t="s">
        <v>63</v>
      </c>
      <c r="C26" s="36" t="s">
        <v>182</v>
      </c>
      <c r="D26" s="39">
        <v>0.034722222222222224</v>
      </c>
      <c r="E26" s="40">
        <v>7</v>
      </c>
      <c r="F26" s="6">
        <v>60</v>
      </c>
      <c r="G26" s="6">
        <v>100</v>
      </c>
      <c r="H26" s="6"/>
      <c r="I26" s="6"/>
      <c r="J26" s="10">
        <f t="shared" si="0"/>
        <v>160</v>
      </c>
    </row>
    <row r="27" spans="1:10" ht="14.25" thickBot="1" thickTop="1">
      <c r="A27" s="11">
        <v>37460</v>
      </c>
      <c r="B27" s="55" t="s">
        <v>64</v>
      </c>
      <c r="C27" s="36" t="s">
        <v>182</v>
      </c>
      <c r="D27" s="39">
        <v>0.024305555555555556</v>
      </c>
      <c r="E27" s="40">
        <v>7</v>
      </c>
      <c r="F27" s="6">
        <v>60</v>
      </c>
      <c r="G27" s="6">
        <v>100</v>
      </c>
      <c r="H27" s="6"/>
      <c r="I27" s="6"/>
      <c r="J27" s="10">
        <f t="shared" si="0"/>
        <v>160</v>
      </c>
    </row>
    <row r="28" spans="1:10" ht="14.25" thickBot="1" thickTop="1">
      <c r="A28" s="11">
        <v>37461</v>
      </c>
      <c r="B28" s="55" t="s">
        <v>65</v>
      </c>
      <c r="C28" s="36"/>
      <c r="D28" s="39"/>
      <c r="E28" s="40"/>
      <c r="F28" s="6"/>
      <c r="G28" s="6"/>
      <c r="H28" s="6"/>
      <c r="I28" s="6"/>
      <c r="J28" s="10">
        <f t="shared" si="0"/>
        <v>0</v>
      </c>
    </row>
    <row r="29" spans="1:10" ht="14.25" thickBot="1" thickTop="1">
      <c r="A29" s="11">
        <v>37462</v>
      </c>
      <c r="B29" s="55" t="s">
        <v>66</v>
      </c>
      <c r="C29" s="36" t="s">
        <v>182</v>
      </c>
      <c r="D29" s="39">
        <v>0.03125</v>
      </c>
      <c r="E29" s="40">
        <v>7</v>
      </c>
      <c r="F29" s="6">
        <v>60</v>
      </c>
      <c r="G29" s="6">
        <v>100</v>
      </c>
      <c r="H29" s="6"/>
      <c r="I29" s="6"/>
      <c r="J29" s="10">
        <f t="shared" si="0"/>
        <v>160</v>
      </c>
    </row>
    <row r="30" spans="1:10" ht="14.25" thickBot="1" thickTop="1">
      <c r="A30" s="11">
        <v>37463</v>
      </c>
      <c r="B30" s="55" t="s">
        <v>60</v>
      </c>
      <c r="C30" s="36" t="s">
        <v>182</v>
      </c>
      <c r="D30" s="39">
        <v>0.034027777777777775</v>
      </c>
      <c r="E30" s="40">
        <v>7</v>
      </c>
      <c r="F30" s="6">
        <v>200</v>
      </c>
      <c r="G30" s="6">
        <v>100</v>
      </c>
      <c r="H30" s="6"/>
      <c r="I30" s="6"/>
      <c r="J30" s="10">
        <f t="shared" si="0"/>
        <v>300</v>
      </c>
    </row>
    <row r="31" spans="1:10" ht="14.25" thickBot="1" thickTop="1">
      <c r="A31" s="11">
        <v>37464</v>
      </c>
      <c r="B31" s="55" t="s">
        <v>61</v>
      </c>
      <c r="C31" s="36" t="s">
        <v>183</v>
      </c>
      <c r="D31" s="39">
        <v>0.0875</v>
      </c>
      <c r="E31" s="40">
        <v>21</v>
      </c>
      <c r="F31" s="6">
        <v>300</v>
      </c>
      <c r="G31" s="6">
        <v>100</v>
      </c>
      <c r="H31" s="6">
        <v>150</v>
      </c>
      <c r="I31" s="6"/>
      <c r="J31" s="10">
        <f t="shared" si="0"/>
        <v>550</v>
      </c>
    </row>
    <row r="32" spans="1:10" ht="14.25" thickBot="1" thickTop="1">
      <c r="A32" s="11">
        <v>37465</v>
      </c>
      <c r="B32" s="38" t="s">
        <v>62</v>
      </c>
      <c r="C32" s="36"/>
      <c r="D32" s="39"/>
      <c r="E32" s="40"/>
      <c r="F32" s="6"/>
      <c r="G32" s="6"/>
      <c r="H32" s="6"/>
      <c r="I32" s="6"/>
      <c r="J32" s="10">
        <f t="shared" si="0"/>
        <v>0</v>
      </c>
    </row>
    <row r="33" spans="1:10" ht="14.25" thickBot="1" thickTop="1">
      <c r="A33" s="11">
        <v>37466</v>
      </c>
      <c r="B33" s="55" t="s">
        <v>63</v>
      </c>
      <c r="C33" s="36"/>
      <c r="D33" s="39"/>
      <c r="E33" s="40"/>
      <c r="F33" s="6"/>
      <c r="G33" s="6"/>
      <c r="H33" s="6"/>
      <c r="I33" s="6"/>
      <c r="J33" s="10">
        <f t="shared" si="0"/>
        <v>0</v>
      </c>
    </row>
    <row r="34" spans="1:10" ht="14.25" thickBot="1" thickTop="1">
      <c r="A34" s="11">
        <v>37467</v>
      </c>
      <c r="B34" s="55" t="s">
        <v>64</v>
      </c>
      <c r="C34" s="36"/>
      <c r="D34" s="39"/>
      <c r="E34" s="40"/>
      <c r="F34" s="6"/>
      <c r="G34" s="6"/>
      <c r="H34" s="6"/>
      <c r="I34" s="6"/>
      <c r="J34" s="10">
        <f t="shared" si="0"/>
        <v>0</v>
      </c>
    </row>
    <row r="35" spans="1:10" ht="14.25" thickBot="1" thickTop="1">
      <c r="A35" s="11">
        <v>37468</v>
      </c>
      <c r="B35" s="55" t="s">
        <v>65</v>
      </c>
      <c r="C35" s="36"/>
      <c r="D35" s="39"/>
      <c r="E35" s="40"/>
      <c r="F35" s="6"/>
      <c r="G35" s="6"/>
      <c r="H35" s="6"/>
      <c r="I35" s="6"/>
      <c r="J35" s="10">
        <f t="shared" si="0"/>
        <v>0</v>
      </c>
    </row>
    <row r="36" spans="1:10" ht="14.25" thickBot="1" thickTop="1">
      <c r="A36" s="42">
        <f>COUNTIF(A5:A35,"&gt;0")</f>
        <v>31</v>
      </c>
      <c r="B36" s="42">
        <f>COUNTIF(D5:D35,"&gt;0")</f>
        <v>15</v>
      </c>
      <c r="C36" s="15"/>
      <c r="D36" s="41">
        <f aca="true" t="shared" si="1" ref="D36:J36">SUM(D5:D35)</f>
        <v>0.5979166666666668</v>
      </c>
      <c r="E36" s="43">
        <f t="shared" si="1"/>
        <v>129</v>
      </c>
      <c r="F36" s="16">
        <f t="shared" si="1"/>
        <v>2180</v>
      </c>
      <c r="G36" s="16">
        <f t="shared" si="1"/>
        <v>1275</v>
      </c>
      <c r="H36" s="16">
        <f t="shared" si="1"/>
        <v>970</v>
      </c>
      <c r="I36" s="16">
        <f t="shared" si="1"/>
        <v>0</v>
      </c>
      <c r="J36" s="16">
        <f t="shared" si="1"/>
        <v>4425</v>
      </c>
    </row>
    <row r="37" spans="1:10" ht="14.25" thickBot="1" thickTop="1">
      <c r="A37" s="35" t="s">
        <v>2</v>
      </c>
      <c r="B37" s="31" t="s">
        <v>57</v>
      </c>
      <c r="C37" s="32" t="s">
        <v>42</v>
      </c>
      <c r="D37" s="32" t="s">
        <v>44</v>
      </c>
      <c r="E37" s="32" t="s">
        <v>45</v>
      </c>
      <c r="F37" s="32" t="s">
        <v>49</v>
      </c>
      <c r="G37" s="33" t="s">
        <v>48</v>
      </c>
      <c r="H37" s="33" t="s">
        <v>81</v>
      </c>
      <c r="I37" s="33" t="s">
        <v>85</v>
      </c>
      <c r="J37" s="34" t="s">
        <v>13</v>
      </c>
    </row>
    <row r="38" spans="1:10" ht="14.25" thickBot="1" thickTop="1">
      <c r="A38" s="11">
        <v>37405</v>
      </c>
      <c r="F38" s="8"/>
      <c r="I38" s="1"/>
      <c r="J38"/>
    </row>
    <row r="39" spans="1:10" ht="14.25" thickBot="1" thickTop="1">
      <c r="A39" s="11">
        <v>37406</v>
      </c>
      <c r="G39"/>
      <c r="H39"/>
      <c r="I39"/>
      <c r="J39"/>
    </row>
    <row r="40" spans="1:10" ht="14.25" thickBot="1" thickTop="1">
      <c r="A40" s="11">
        <v>37407</v>
      </c>
      <c r="C40"/>
      <c r="D40"/>
      <c r="E40"/>
      <c r="F40"/>
      <c r="G40"/>
      <c r="H40"/>
      <c r="I40"/>
      <c r="J40"/>
    </row>
    <row r="41" spans="1:10" ht="14.25" thickBot="1" thickTop="1">
      <c r="A41" s="42">
        <f>COUNTIF(A5:A40,"&gt;0")</f>
        <v>35</v>
      </c>
      <c r="C41"/>
      <c r="D41"/>
      <c r="E41"/>
      <c r="F41"/>
      <c r="G41"/>
      <c r="H41"/>
      <c r="I41"/>
      <c r="J41"/>
    </row>
    <row r="42" spans="1:10" ht="14.25" thickBot="1" thickTop="1">
      <c r="A42" s="35" t="s">
        <v>2</v>
      </c>
      <c r="D42"/>
      <c r="E42"/>
      <c r="F42"/>
      <c r="G42"/>
      <c r="H42"/>
      <c r="I42"/>
      <c r="J42"/>
    </row>
    <row r="43" ht="13.5" thickTop="1"/>
    <row r="59" ht="13.5" customHeight="1"/>
    <row r="60" ht="12.75" customHeight="1"/>
    <row r="61" ht="13.5" customHeight="1"/>
  </sheetData>
  <mergeCells count="4">
    <mergeCell ref="A1:J1"/>
    <mergeCell ref="A2:J2"/>
    <mergeCell ref="A3:J3"/>
    <mergeCell ref="K1:M1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helleforsdata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tävlingar och reseräkningar 2002</dc:title>
  <dc:subject/>
  <dc:creator>bosse engborg</dc:creator>
  <cp:keywords/>
  <dc:description/>
  <cp:lastModifiedBy>bosse engborg</cp:lastModifiedBy>
  <cp:lastPrinted>2002-05-24T11:02:43Z</cp:lastPrinted>
  <dcterms:created xsi:type="dcterms:W3CDTF">2001-12-17T17:09:00Z</dcterms:created>
  <dcterms:modified xsi:type="dcterms:W3CDTF">2002-02-15T11:14:11Z</dcterms:modified>
  <cp:category/>
  <cp:version/>
  <cp:contentType/>
  <cp:contentStatus/>
</cp:coreProperties>
</file>